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ELEKMcGrath\Downloads\"/>
    </mc:Choice>
  </mc:AlternateContent>
  <xr:revisionPtr revIDLastSave="0" documentId="8_{50D02B57-8FC9-420D-9D2A-B34F4B79444A}" xr6:coauthVersionLast="47" xr6:coauthVersionMax="47" xr10:uidLastSave="{00000000-0000-0000-0000-000000000000}"/>
  <bookViews>
    <workbookView xWindow="2940" yWindow="3960" windowWidth="24720" windowHeight="15225" xr2:uid="{00000000-000D-0000-FFFF-FFFF00000000}"/>
  </bookViews>
  <sheets>
    <sheet name="CD 1 DEM Presidential Delegate" sheetId="34" r:id="rId1"/>
    <sheet name="CD 2 DEM Presidential Delegate" sheetId="90" r:id="rId2"/>
    <sheet name="CD 3 DEM Presidential Delegate" sheetId="91" r:id="rId3"/>
    <sheet name="CD 4 DEM Presidential Delegate" sheetId="92" r:id="rId4"/>
    <sheet name="CD 5 DEM Presidential Delegate" sheetId="93" r:id="rId5"/>
    <sheet name="CD 6 DEM Presidential Delegate" sheetId="94" r:id="rId6"/>
    <sheet name="CD 7 DEM Presidential Delegate" sheetId="95" r:id="rId7"/>
    <sheet name="CD 8 DEM Presidential Delegate" sheetId="96" r:id="rId8"/>
    <sheet name="CD 9 DEM Presidential Delegate" sheetId="97" r:id="rId9"/>
    <sheet name="CD 10 DEM Presidential Delegate" sheetId="98" r:id="rId10"/>
    <sheet name="CD 11 DEM Presidential Delegate" sheetId="99" r:id="rId11"/>
    <sheet name="CD 12 DEM Presidential Delegate" sheetId="100" r:id="rId12"/>
    <sheet name="CD 13 DEM Presidential Delegate" sheetId="101" r:id="rId13"/>
    <sheet name="CD 14 DEM Presidential Delegate" sheetId="102" r:id="rId14"/>
    <sheet name="CD 15 DEM Presidential Delegate" sheetId="103" r:id="rId15"/>
    <sheet name="CD 16 DEM Presidential Delegate" sheetId="104" r:id="rId16"/>
    <sheet name="CD 17 DEM Presidential Delegate" sheetId="105" r:id="rId17"/>
    <sheet name="CD 18 DEM Presidential Delegate" sheetId="106" r:id="rId18"/>
    <sheet name="CD 19 DEM Presidential Delegate" sheetId="107" r:id="rId19"/>
    <sheet name="CD 20 DEM Presidential Delegate" sheetId="108" r:id="rId20"/>
    <sheet name="CD 21 DEM Presidential Delegate" sheetId="109" r:id="rId21"/>
    <sheet name="CD 22 DEM Presidential Delegate" sheetId="110" r:id="rId22"/>
    <sheet name="CD 23 DEM Presidential Delegate" sheetId="111" r:id="rId23"/>
    <sheet name="CD 24 DEM Presidential Delegate" sheetId="112" r:id="rId24"/>
    <sheet name="CD 25 DEM Presidential Delegate" sheetId="113" r:id="rId25"/>
    <sheet name="CD 26 DEM Presidential Delegate" sheetId="114" r:id="rId26"/>
    <sheet name="Revision History" sheetId="115" r:id="rId27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3" i="101" l="1"/>
  <c r="C12" i="113" l="1"/>
  <c r="C13" i="105" l="1"/>
  <c r="D13" i="105"/>
  <c r="M10" i="109" l="1"/>
  <c r="N10" i="109"/>
  <c r="O10" i="109"/>
  <c r="D9" i="112" l="1"/>
  <c r="E9" i="112"/>
  <c r="F9" i="112"/>
  <c r="G9" i="112"/>
  <c r="H9" i="112"/>
  <c r="I9" i="112"/>
  <c r="J9" i="112"/>
  <c r="K9" i="112"/>
  <c r="L9" i="112"/>
  <c r="C10" i="92"/>
  <c r="C11" i="92"/>
  <c r="C10" i="34"/>
  <c r="C11" i="34"/>
  <c r="B12" i="34"/>
  <c r="D4" i="113"/>
  <c r="D5" i="113"/>
  <c r="D6" i="113"/>
  <c r="D7" i="113"/>
  <c r="D8" i="113"/>
  <c r="D9" i="113"/>
  <c r="D10" i="113"/>
  <c r="D11" i="113"/>
  <c r="D3" i="113"/>
  <c r="N4" i="112"/>
  <c r="N5" i="112"/>
  <c r="N6" i="112"/>
  <c r="N7" i="112"/>
  <c r="N8" i="112"/>
  <c r="N3" i="112"/>
  <c r="I4" i="111"/>
  <c r="I5" i="111"/>
  <c r="I6" i="111"/>
  <c r="I7" i="111"/>
  <c r="I8" i="111"/>
  <c r="I9" i="111"/>
  <c r="I10" i="111"/>
  <c r="I3" i="111"/>
  <c r="F4" i="110"/>
  <c r="F5" i="110"/>
  <c r="F6" i="110"/>
  <c r="F7" i="110"/>
  <c r="F8" i="110"/>
  <c r="F9" i="110"/>
  <c r="F10" i="110"/>
  <c r="F3" i="110"/>
  <c r="Q4" i="109"/>
  <c r="Q5" i="109"/>
  <c r="Q6" i="109"/>
  <c r="Q7" i="109"/>
  <c r="Q8" i="109"/>
  <c r="Q9" i="109"/>
  <c r="Q3" i="109"/>
  <c r="F4" i="108"/>
  <c r="F5" i="108"/>
  <c r="F6" i="108"/>
  <c r="F7" i="108"/>
  <c r="F8" i="108"/>
  <c r="F9" i="108"/>
  <c r="F10" i="108"/>
  <c r="F11" i="108"/>
  <c r="F12" i="108"/>
  <c r="F3" i="108"/>
  <c r="E4" i="106"/>
  <c r="E5" i="106"/>
  <c r="E6" i="106"/>
  <c r="E7" i="106"/>
  <c r="E8" i="106"/>
  <c r="E9" i="106"/>
  <c r="E10" i="106"/>
  <c r="E11" i="106"/>
  <c r="E3" i="106"/>
  <c r="F4" i="105"/>
  <c r="F5" i="105"/>
  <c r="F6" i="105"/>
  <c r="F7" i="105"/>
  <c r="F8" i="105"/>
  <c r="F9" i="105"/>
  <c r="F10" i="105"/>
  <c r="F11" i="105"/>
  <c r="F12" i="105"/>
  <c r="F3" i="105"/>
  <c r="C4" i="100"/>
  <c r="C5" i="100"/>
  <c r="C6" i="100"/>
  <c r="C7" i="100"/>
  <c r="C8" i="100"/>
  <c r="C9" i="100"/>
  <c r="C10" i="100"/>
  <c r="C11" i="100"/>
  <c r="C12" i="100"/>
  <c r="C13" i="100"/>
  <c r="C14" i="100"/>
  <c r="C15" i="100"/>
  <c r="C3" i="100"/>
  <c r="C4" i="96"/>
  <c r="C5" i="96"/>
  <c r="C6" i="96"/>
  <c r="C7" i="96"/>
  <c r="C8" i="96"/>
  <c r="C9" i="96"/>
  <c r="C10" i="96"/>
  <c r="C11" i="96"/>
  <c r="C3" i="96"/>
  <c r="D4" i="95"/>
  <c r="D5" i="95"/>
  <c r="D6" i="95"/>
  <c r="D7" i="95"/>
  <c r="D8" i="95"/>
  <c r="D9" i="95"/>
  <c r="D10" i="95"/>
  <c r="D11" i="95"/>
  <c r="D3" i="95"/>
  <c r="C4" i="93"/>
  <c r="C5" i="93"/>
  <c r="C6" i="93"/>
  <c r="C7" i="93"/>
  <c r="C8" i="93"/>
  <c r="C9" i="93"/>
  <c r="C10" i="93"/>
  <c r="C11" i="93"/>
  <c r="C3" i="93"/>
  <c r="D4" i="91"/>
  <c r="D5" i="91"/>
  <c r="D6" i="91"/>
  <c r="D7" i="91"/>
  <c r="D8" i="91"/>
  <c r="D9" i="91"/>
  <c r="D10" i="91"/>
  <c r="D11" i="91"/>
  <c r="D3" i="91"/>
  <c r="E11" i="110"/>
  <c r="D11" i="110"/>
  <c r="C11" i="110"/>
  <c r="B11" i="110"/>
  <c r="P10" i="109"/>
  <c r="L10" i="109"/>
  <c r="K10" i="109"/>
  <c r="J10" i="109"/>
  <c r="I10" i="109"/>
  <c r="H10" i="109"/>
  <c r="G10" i="109"/>
  <c r="F10" i="109"/>
  <c r="E10" i="109"/>
  <c r="D10" i="109"/>
  <c r="C10" i="109"/>
  <c r="B10" i="109"/>
  <c r="B12" i="106" l="1"/>
  <c r="C11" i="111" l="1"/>
  <c r="D11" i="111"/>
  <c r="B12" i="92" l="1"/>
  <c r="C12" i="91"/>
  <c r="B12" i="91"/>
  <c r="D12" i="114" l="1"/>
  <c r="D11" i="114"/>
  <c r="C13" i="114"/>
  <c r="B13" i="114"/>
  <c r="B12" i="113"/>
  <c r="M9" i="112"/>
  <c r="C9" i="112"/>
  <c r="B9" i="112"/>
  <c r="H11" i="111"/>
  <c r="G11" i="111"/>
  <c r="F11" i="111"/>
  <c r="E11" i="111"/>
  <c r="B11" i="111"/>
  <c r="E13" i="108"/>
  <c r="D13" i="108"/>
  <c r="C13" i="108"/>
  <c r="B13" i="108"/>
  <c r="M11" i="107"/>
  <c r="M10" i="107"/>
  <c r="M9" i="107"/>
  <c r="M8" i="107"/>
  <c r="M7" i="107"/>
  <c r="M6" i="107"/>
  <c r="L12" i="107"/>
  <c r="K12" i="107"/>
  <c r="J12" i="107"/>
  <c r="I12" i="107"/>
  <c r="H12" i="107"/>
  <c r="G12" i="107"/>
  <c r="F12" i="107"/>
  <c r="E12" i="107"/>
  <c r="D12" i="107"/>
  <c r="C12" i="107"/>
  <c r="B12" i="107"/>
  <c r="D12" i="106"/>
  <c r="C12" i="106"/>
  <c r="E13" i="105"/>
  <c r="B13" i="105"/>
  <c r="D12" i="104"/>
  <c r="D11" i="104"/>
  <c r="C13" i="104"/>
  <c r="B13" i="104"/>
  <c r="C9" i="103"/>
  <c r="C8" i="103"/>
  <c r="B10" i="103"/>
  <c r="D10" i="102"/>
  <c r="D9" i="102"/>
  <c r="C11" i="102"/>
  <c r="B11" i="102"/>
  <c r="D12" i="101"/>
  <c r="D11" i="101"/>
  <c r="C13" i="101"/>
  <c r="B16" i="100"/>
  <c r="D9" i="99"/>
  <c r="D8" i="99"/>
  <c r="C10" i="99"/>
  <c r="B10" i="99"/>
  <c r="D14" i="98"/>
  <c r="D13" i="98"/>
  <c r="C15" i="98"/>
  <c r="B15" i="98"/>
  <c r="B13" i="97"/>
  <c r="C12" i="97"/>
  <c r="C11" i="97"/>
  <c r="B12" i="96"/>
  <c r="C12" i="95"/>
  <c r="B12" i="95"/>
  <c r="C9" i="94"/>
  <c r="C8" i="94"/>
  <c r="B10" i="94"/>
  <c r="B12" i="93"/>
  <c r="D9" i="90"/>
  <c r="D8" i="90"/>
  <c r="C10" i="90"/>
  <c r="B10" i="90"/>
  <c r="D10" i="114" l="1"/>
  <c r="D9" i="114"/>
  <c r="D8" i="114"/>
  <c r="D7" i="114"/>
  <c r="D6" i="114"/>
  <c r="D5" i="114"/>
  <c r="D10" i="104"/>
  <c r="D9" i="104"/>
  <c r="D8" i="104"/>
  <c r="D7" i="104"/>
  <c r="D6" i="104"/>
  <c r="D5" i="104"/>
  <c r="C7" i="103"/>
  <c r="C6" i="103"/>
  <c r="C5" i="103"/>
  <c r="C4" i="103"/>
  <c r="D8" i="102"/>
  <c r="D7" i="102"/>
  <c r="D6" i="102"/>
  <c r="D5" i="102"/>
  <c r="D4" i="102"/>
  <c r="D10" i="101"/>
  <c r="D9" i="101"/>
  <c r="D8" i="101"/>
  <c r="D7" i="101"/>
  <c r="D6" i="101"/>
  <c r="D5" i="101"/>
  <c r="D4" i="101"/>
  <c r="D7" i="99"/>
  <c r="D6" i="99"/>
  <c r="D5" i="99"/>
  <c r="D4" i="99"/>
  <c r="D12" i="98"/>
  <c r="D11" i="98"/>
  <c r="D10" i="98"/>
  <c r="D9" i="98"/>
  <c r="D8" i="98"/>
  <c r="D7" i="98"/>
  <c r="D6" i="98"/>
  <c r="D5" i="98"/>
  <c r="D4" i="98"/>
  <c r="C10" i="97"/>
  <c r="C9" i="97"/>
  <c r="C8" i="97"/>
  <c r="C7" i="97"/>
  <c r="C6" i="97"/>
  <c r="C5" i="97"/>
  <c r="C4" i="97"/>
  <c r="C7" i="94"/>
  <c r="C6" i="94"/>
  <c r="C5" i="94"/>
  <c r="C4" i="94"/>
  <c r="C9" i="92"/>
  <c r="C8" i="92"/>
  <c r="C7" i="92"/>
  <c r="C6" i="92"/>
  <c r="C5" i="92"/>
  <c r="C4" i="92"/>
  <c r="D7" i="90"/>
  <c r="D6" i="90"/>
  <c r="D5" i="90"/>
  <c r="D4" i="90"/>
  <c r="C9" i="34"/>
  <c r="C8" i="34"/>
  <c r="C7" i="34"/>
  <c r="C6" i="34"/>
  <c r="C5" i="34"/>
  <c r="C4" i="34"/>
  <c r="D4" i="114" l="1"/>
  <c r="D3" i="114"/>
  <c r="D12" i="113"/>
  <c r="N9" i="112"/>
  <c r="Q10" i="109"/>
  <c r="M5" i="107"/>
  <c r="M4" i="107"/>
  <c r="M3" i="107"/>
  <c r="E12" i="106"/>
  <c r="D4" i="104"/>
  <c r="D3" i="104"/>
  <c r="C3" i="103"/>
  <c r="C10" i="103" s="1"/>
  <c r="D3" i="102"/>
  <c r="D11" i="102" s="1"/>
  <c r="D3" i="101"/>
  <c r="D13" i="101" s="1"/>
  <c r="C16" i="100"/>
  <c r="D3" i="99"/>
  <c r="D10" i="99" s="1"/>
  <c r="D3" i="98"/>
  <c r="D15" i="98" s="1"/>
  <c r="C3" i="97"/>
  <c r="C13" i="97" s="1"/>
  <c r="C12" i="96"/>
  <c r="D12" i="95"/>
  <c r="C3" i="94"/>
  <c r="C10" i="94" s="1"/>
  <c r="C12" i="93"/>
  <c r="C3" i="92"/>
  <c r="C12" i="92" s="1"/>
  <c r="D12" i="91"/>
  <c r="D3" i="90"/>
  <c r="D10" i="90" s="1"/>
  <c r="C3" i="34"/>
  <c r="C12" i="34" s="1"/>
  <c r="D13" i="104" l="1"/>
  <c r="D13" i="114"/>
  <c r="F11" i="110"/>
  <c r="F13" i="105"/>
  <c r="F13" i="108"/>
  <c r="M12" i="107"/>
  <c r="I11" i="111"/>
</calcChain>
</file>

<file path=xl/sharedStrings.xml><?xml version="1.0" encoding="utf-8"?>
<sst xmlns="http://schemas.openxmlformats.org/spreadsheetml/2006/main" count="428" uniqueCount="278">
  <si>
    <t>Candidate Name (Party)</t>
  </si>
  <si>
    <t>Part of Suffolk County Vote Results</t>
  </si>
  <si>
    <t xml:space="preserve">Total Votes by Candidate </t>
  </si>
  <si>
    <t>Timothy H. Bishop (BIDEN - M)</t>
  </si>
  <si>
    <t>Anthony R. Portesy (BIDEN - M)</t>
  </si>
  <si>
    <t>Blank</t>
  </si>
  <si>
    <t>Void</t>
  </si>
  <si>
    <t>Total Votes by County</t>
  </si>
  <si>
    <t>Part of Nassau County Vote Results</t>
  </si>
  <si>
    <t>Monica R. Martinez (BIDEN - F)</t>
  </si>
  <si>
    <t>Part of Queens County Vote Results</t>
  </si>
  <si>
    <t>James P. Scheuerman (BIDEN - M)</t>
  </si>
  <si>
    <t>Tracey A. Edwards (BIDEN - F)</t>
  </si>
  <si>
    <t>Anthony  Simon (BIDEN - M)</t>
  </si>
  <si>
    <t>Thomas J. Garry (BIDEN - M)</t>
  </si>
  <si>
    <t>Kevan M. Abrahams (BIDEN - M)</t>
  </si>
  <si>
    <t>Edgar N. Campbell (BIDEN - M)</t>
  </si>
  <si>
    <t>Alicia L. Hyndman (BIDEN - F)</t>
  </si>
  <si>
    <t>Patrick B. Jenkins (BIDEN - M)</t>
  </si>
  <si>
    <t>Roslin  Spigner (BIDEN - F)</t>
  </si>
  <si>
    <t>Valerie L. West (BIDEN - F)</t>
  </si>
  <si>
    <t>David I. Weprin (BIDEN - M)</t>
  </si>
  <si>
    <t>Karen  Koslowitz (BIDEN - F)</t>
  </si>
  <si>
    <t>Part of Kings County Vote Results</t>
  </si>
  <si>
    <t>Part of New York County Vote Results</t>
  </si>
  <si>
    <t>Darryl C. Towns (BIDEN - M)</t>
  </si>
  <si>
    <t>Steven D. Cohn (BIDEN - M)</t>
  </si>
  <si>
    <t>Roxanne J. Persaud (BIDEN - F)</t>
  </si>
  <si>
    <t>Henry L. Butler (BIDEN - M)</t>
  </si>
  <si>
    <t>Michael N. Mulgrew (BIDEN - M)</t>
  </si>
  <si>
    <t>Nancy D. Myers (BIDEN - F)</t>
  </si>
  <si>
    <t>Part of Bronx County Vote Results</t>
  </si>
  <si>
    <t>Michael R. Benedetto (BIDEN - M)</t>
  </si>
  <si>
    <t>Anne Marie  Anzalone (BIDEN - F)</t>
  </si>
  <si>
    <t>Yudelka  Tapia (BIDEN - F)</t>
  </si>
  <si>
    <t>Rafael  Salamanca, Jr. (BIDEN - M)</t>
  </si>
  <si>
    <t>Part of Westchester County Vote Results</t>
  </si>
  <si>
    <t>Kevin C. Riley (BIDEN - M)</t>
  </si>
  <si>
    <t>Rockland County Vote Results</t>
  </si>
  <si>
    <t>Florence T. McCue (BIDEN - F)</t>
  </si>
  <si>
    <t xml:space="preserve">Blank </t>
  </si>
  <si>
    <t>Orange County Vote Results</t>
  </si>
  <si>
    <t>Putnam County Vote Results</t>
  </si>
  <si>
    <t>Part of Dutchess County Vote Results</t>
  </si>
  <si>
    <t>Columbia County Vote Results</t>
  </si>
  <si>
    <t>Delaware County Vote Results</t>
  </si>
  <si>
    <t>Greene County Vote Results</t>
  </si>
  <si>
    <t>Schoharie County Vote Results</t>
  </si>
  <si>
    <t>Sullivan County Vote Results</t>
  </si>
  <si>
    <t>Part of Rensselaer County Vote Results</t>
  </si>
  <si>
    <t>Albany County Vote Results</t>
  </si>
  <si>
    <t>Schenectady County Vote Results</t>
  </si>
  <si>
    <t>Daniel P. McCoy (BIDEN - M)</t>
  </si>
  <si>
    <t>Caroline B. McGraw (BIDEN - F)</t>
  </si>
  <si>
    <t>Clinton County Vote Results</t>
  </si>
  <si>
    <t>Essex County Vote Results</t>
  </si>
  <si>
    <t>Franklin County Vote Results</t>
  </si>
  <si>
    <t>Fulton County Vote Results</t>
  </si>
  <si>
    <t>Hamilton County Vote Results</t>
  </si>
  <si>
    <t>Lewis County Vote Results</t>
  </si>
  <si>
    <t>St. Lawrence County Vote Results</t>
  </si>
  <si>
    <t>Warren County Vote Results</t>
  </si>
  <si>
    <t>Washington County Vote Results</t>
  </si>
  <si>
    <t>Michael J. Zagrobelny (BIDEN - M)</t>
  </si>
  <si>
    <t>Chenango County Vote Results</t>
  </si>
  <si>
    <t>Cortland County Vote Results</t>
  </si>
  <si>
    <t>Madison County Vote Results</t>
  </si>
  <si>
    <t>Oneida County Vote Results</t>
  </si>
  <si>
    <t>Part of Oswego County Vote Results</t>
  </si>
  <si>
    <t>Timothy A. Perfetti (BIDEN - M)</t>
  </si>
  <si>
    <t>Allegany County Vote Results</t>
  </si>
  <si>
    <t>Cattaraugus County Vote Results</t>
  </si>
  <si>
    <t>Chautauqua County Vote Results</t>
  </si>
  <si>
    <t>Chemung County Vote Results</t>
  </si>
  <si>
    <t>Schuyler County Vote Results</t>
  </si>
  <si>
    <t>Seneca County Vote Results</t>
  </si>
  <si>
    <t>Steuben County Vote Results</t>
  </si>
  <si>
    <t>Tompkins County Vote Results</t>
  </si>
  <si>
    <t>Yates County Vote Results</t>
  </si>
  <si>
    <t>Shawn D. Hogan (BIDEN - M)</t>
  </si>
  <si>
    <t>Cayuga County Vote Results</t>
  </si>
  <si>
    <t>Onondaga County Vote Results</t>
  </si>
  <si>
    <t>Wayne County Vote Results</t>
  </si>
  <si>
    <t>Diane M. Dwire (BIDEN - F)</t>
  </si>
  <si>
    <t>Part of Erie County Vote Results</t>
  </si>
  <si>
    <t>Part of Niagara County Vote Results</t>
  </si>
  <si>
    <t>Genesee County Vote Results</t>
  </si>
  <si>
    <t>Livingston County Vote Results</t>
  </si>
  <si>
    <t>Wyoming County Vote Results</t>
  </si>
  <si>
    <t>(Vote for 7) Congressional District 3 - Presidential Delegate - Democratic - Presidential April 2, 2024</t>
  </si>
  <si>
    <t>(Vote for 7) Congressional District 4 - Presidential Delegate - Democratic - Presidential April 2, 2024</t>
  </si>
  <si>
    <t>(Vote for 7) Congressional District 7 - Presidential Delegate - Democratic - Presidential April 2, 2024</t>
  </si>
  <si>
    <t>(Vote for 8) Congressional District 9 - Presidential Delegate - Democratic - Presidential April 2, 2024</t>
  </si>
  <si>
    <t>(Vote for 8) Congressional District 13 - Presidential Delegate - Democratic - Presidential April 2, 2024</t>
  </si>
  <si>
    <t>(Vote for 6) Congressional District 14 - Presidential Delegate - Democratic - Presidential April 2, 2024</t>
  </si>
  <si>
    <t>(Vote for 8) Congressional District 16 - Presidential Delegate - Democratic - Presidential April 2, 2024</t>
  </si>
  <si>
    <t>(Vote for 6) Congressional District 22 - Presidential Delegate - Democratic - Presidential April 2, 2024</t>
  </si>
  <si>
    <t>(Vote for 6) Congressional District 23 - Presidential Delegate -Democratic - Presidential April 2, 2024</t>
  </si>
  <si>
    <t>(Vote for 7) Congressional District 25 - Presidential Delegate - Democratic - Presidential April 2, 2024</t>
  </si>
  <si>
    <t>Richmond County Vote Results</t>
  </si>
  <si>
    <t>Part of Ulster County Vote Results</t>
  </si>
  <si>
    <t>Part of Otsego County Vote Results</t>
  </si>
  <si>
    <t>Tioga County Vote 
Results</t>
  </si>
  <si>
    <t>Saratoga County Vote Results</t>
  </si>
  <si>
    <t>Herkimer County Vote Results</t>
  </si>
  <si>
    <t>Montgomer County Vote Results</t>
  </si>
  <si>
    <t>Part of Jefferson County Vote Results</t>
  </si>
  <si>
    <t>Ontario County Vote Results</t>
  </si>
  <si>
    <t>Part of Orleans County Vote Results</t>
  </si>
  <si>
    <t>Monroe County Vote Results</t>
  </si>
  <si>
    <t>(Vote for 7) Congressional District 1 - Presidential Delegate - Democratic - Presidential April 2, 2024</t>
  </si>
  <si>
    <t>Theresia Cooper (BIDEN - F)</t>
  </si>
  <si>
    <t>Diane Costello (BIDEN - F)</t>
  </si>
  <si>
    <t>Jose B. Dos Santos (BIDEN- M)</t>
  </si>
  <si>
    <t>Catherine Kent (BIDEN - F)</t>
  </si>
  <si>
    <t>Patrick S. Denis (BIDEN - M)</t>
  </si>
  <si>
    <t>Leigh-Ann Barde (BIDEN - F)</t>
  </si>
  <si>
    <t>Kenneth A. Colon (BIDEN - M)</t>
  </si>
  <si>
    <t>(Vote for 5) Congressional District 2- Presidential Delegate - Democratic - Presidential April 2, 2024</t>
  </si>
  <si>
    <t>Veronica Lurvey (BIDEN - F)</t>
  </si>
  <si>
    <t>Matthew R. Silverstein (BIDEN - M)</t>
  </si>
  <si>
    <t>Kimberly Keiserman (BIDEN - F)</t>
  </si>
  <si>
    <t>Delia DeRiggi Whitton (BIDEN - F)</t>
  </si>
  <si>
    <t>Carol A. Gresser (BIDEN - F)</t>
  </si>
  <si>
    <t>Michaelle Solages (BIDEN - F)</t>
  </si>
  <si>
    <t>Lauren M. Corcoran Doolin (BIDEN - F)</t>
  </si>
  <si>
    <t>Waylyn Hobbs, Jr. (BIDEN - M)</t>
  </si>
  <si>
    <t>Evelyn DeJesus (BIDEN - F)</t>
  </si>
  <si>
    <t>(Vote for 7) Congressional District 5 - Presidential Delegate - Democratic - Presidential April 2, 2024</t>
  </si>
  <si>
    <t>Adrienne E. Adams (BIDEN - F)</t>
  </si>
  <si>
    <t>Preston A. Baker (BIDEN - M)</t>
  </si>
  <si>
    <t>(Vote for 5) Congressional District 6 - Presidential Delegate - Democratic - Presidential April 2, 2024</t>
  </si>
  <si>
    <t>Glenn D. Magpantay (BIDEN - M)</t>
  </si>
  <si>
    <t>Hersh K. Parekh (BIDEN - M)</t>
  </si>
  <si>
    <t>Sandra S. Mandell (BIDEN - F)</t>
  </si>
  <si>
    <t>John Y. Park (BIDEN - M)</t>
  </si>
  <si>
    <t>Chelsea L. Connor (BIDEN - F)</t>
  </si>
  <si>
    <t>Michael J. McGuire (BIDEN - M)</t>
  </si>
  <si>
    <t>Rosa H. Cruz (BIDEN - F)</t>
  </si>
  <si>
    <t>Johnathan Betancourt (BIDEN - M)</t>
  </si>
  <si>
    <t>Nijema Rivera (BIDEN - F)</t>
  </si>
  <si>
    <t>Johanna Carmona (BIDEN - F)</t>
  </si>
  <si>
    <t>(Vote for 7) Congressional District 8 - Presidential Delegate - Democratic - Presidential April 2, 2024</t>
  </si>
  <si>
    <t>Nikki Lucas (BIDEN - F)</t>
  </si>
  <si>
    <t>Ademola Oyefeso (BIDEN - M)</t>
  </si>
  <si>
    <t>Darlene Mealy (BIDEN - F)</t>
  </si>
  <si>
    <t>Jabaran Akram (BIDEN - M)</t>
  </si>
  <si>
    <t>Yamil Speight-Miller (BIDEN - M)</t>
  </si>
  <si>
    <t>Una S. Clarke (BIDEN - F)</t>
  </si>
  <si>
    <t>Zellnor Myrie (BIDEN - M)</t>
  </si>
  <si>
    <t>Jahmila Edwards (BIDEN - F)</t>
  </si>
  <si>
    <t>Brian-Christopher A. Cunningham (BIDEN - M)</t>
  </si>
  <si>
    <t>Rona C. Taylor (BIDEN - F)</t>
  </si>
  <si>
    <t>Edu Hermelyn (BIDEN - M)</t>
  </si>
  <si>
    <t>Sarana  Purcell (BIDEN - F)</t>
  </si>
  <si>
    <t>Pinchas Ringel (BIDEN - M)</t>
  </si>
  <si>
    <t>(Vote for 10) Congressional District 10 - Presidential Delegate - Democratic - Presidential April 2, 2024</t>
  </si>
  <si>
    <t>Karen Persichilli Keogh (BIDEN - F)</t>
  </si>
  <si>
    <t>Simcha Eichenstein (BIDEN - M)</t>
  </si>
  <si>
    <t>Grace Lee (BIDEN - F)</t>
  </si>
  <si>
    <t>Chung Seto (BIDEN - F)</t>
  </si>
  <si>
    <t>Robert C. Carroll (BIDEN - M)</t>
  </si>
  <si>
    <t>Jo Anne Simon (BIDEN - F)</t>
  </si>
  <si>
    <t>Jeffrey T. Lewis (BIDEN - M)</t>
  </si>
  <si>
    <t>Ilyssa Robin Meyer (BIDEN - F)</t>
  </si>
  <si>
    <t>Carlos J. Calzadilla (BIDEN - M)</t>
  </si>
  <si>
    <t>(Vote for 5) Congressional District 11 - Presidential Delegate - Democratic - Presidential April 2, 2024</t>
  </si>
  <si>
    <t>Edwina Frances Martin (BIDEN - F)</t>
  </si>
  <si>
    <t>Selina Grey (BIDEN - F)</t>
  </si>
  <si>
    <t>Charles D. Fall (BIDEN - M)</t>
  </si>
  <si>
    <t>(Vote for 11) Congressional District 12 - Presidential Delegate - Democratic - Presidential April 2, 2024</t>
  </si>
  <si>
    <t>Keith T. Powers (BIDEN - M)</t>
  </si>
  <si>
    <t>Gale A. Brewer (BIDEN - F)</t>
  </si>
  <si>
    <t>Erik Bottcher (BIDEN - M)</t>
  </si>
  <si>
    <t>Linda B. Rosenthal (BIDEN - F)</t>
  </si>
  <si>
    <t>Anthony T. Simone (BIDEN - M)</t>
  </si>
  <si>
    <t>Carlina Rivera (BIDEN - F)</t>
  </si>
  <si>
    <t>Jonathan Henes (BIDEN - M)</t>
  </si>
  <si>
    <t>Sarah Min (BIDEN - F)</t>
  </si>
  <si>
    <t>Alex W. Bores (BIDEN - M)</t>
  </si>
  <si>
    <t>Anastasia Somoza (BIDEN - F)</t>
  </si>
  <si>
    <t>Robert M. Gottheim (BIDEN - M)</t>
  </si>
  <si>
    <t>Keith Wright (BIDEN - M)</t>
  </si>
  <si>
    <t>Diana I. Ayala (BIDEN - F)</t>
  </si>
  <si>
    <t>George Alvarez (BIDEN - M)</t>
  </si>
  <si>
    <t>Gloria Middleton (BIDEN - F)</t>
  </si>
  <si>
    <t>Manny De Los Santos  (BIDEN - M)</t>
  </si>
  <si>
    <t>Pierina Sanchez (BIDEN - F)</t>
  </si>
  <si>
    <t>Monjur Choudhury (BIDEN - M)</t>
  </si>
  <si>
    <t>Amanda C. Farias (BIDEN - F)</t>
  </si>
  <si>
    <t>Antonio Alfonso, Jr. (BIDEN - M)</t>
  </si>
  <si>
    <t>Leah Richardson (BIDEN - F)</t>
  </si>
  <si>
    <t>Andres Y. Vargas (BIDEN - M)</t>
  </si>
  <si>
    <t>(Vote for 5) Congressional District 15 - Presidential Delegate - Democratic - Presidential April 2, 2024</t>
  </si>
  <si>
    <t>Virginia Krompinger (BIDEN - F)</t>
  </si>
  <si>
    <t>Odetty Tineo (BIDEN - F)</t>
  </si>
  <si>
    <t>Shawyn Patterson-Howard (BIDEN - F)</t>
  </si>
  <si>
    <t>Jamaal T. Bailey (BIDEN - M)</t>
  </si>
  <si>
    <t>Suzanne M. Berger (BIDEN - F)</t>
  </si>
  <si>
    <t>George Latimer (BIDEN - M)</t>
  </si>
  <si>
    <t>Jason Laidley (BIDEN - M)</t>
  </si>
  <si>
    <t>Edgar R. Santana, III (BIDEN - M)</t>
  </si>
  <si>
    <t>Shannon M. Powell (BIDEN - F)</t>
  </si>
  <si>
    <t>(Vote for 8) Congressional District 17 - Presidential Delegate - Democratic - Presidential April 2, 2024</t>
  </si>
  <si>
    <t>Nicole Doliner (BIDEN - F)</t>
  </si>
  <si>
    <t>Vedat Gashi (BIDEN - M)</t>
  </si>
  <si>
    <t>Schenley D. Vital (BIDEN - M)</t>
  </si>
  <si>
    <t>Lauren Leader (BIDEN - F)</t>
  </si>
  <si>
    <t>Mondaire Jones (BIDEN - M)</t>
  </si>
  <si>
    <t>Beth J. Davidson (BIDEN - F)</t>
  </si>
  <si>
    <t>Jennifer Colamonico (BIDEN - F)</t>
  </si>
  <si>
    <t>Mario Cilento (BIDEN - M)</t>
  </si>
  <si>
    <t>(Vote for 7) Congressional District 18 - Presidential Delegate - Democratic - Presidential April 2, 2024</t>
  </si>
  <si>
    <t>Zachary Constantine (BIDEN - M)</t>
  </si>
  <si>
    <t>Julie Shiroishi (BIDEN - F)</t>
  </si>
  <si>
    <t>Christopher Drago (BIDEN - M)</t>
  </si>
  <si>
    <t>Christine Stage (BIDEN - F)</t>
  </si>
  <si>
    <t>Barbara Graves-Poller (BIDEN - F)</t>
  </si>
  <si>
    <t>Brandon Holdridge (BIDEN - M)</t>
  </si>
  <si>
    <t>Frank L. Cardinale (BIDEN - M)</t>
  </si>
  <si>
    <t>(Vote for 7) Congressional District 19 - Presidential Delegate - Democratic - Presidential April 2, 2024</t>
  </si>
  <si>
    <t>Anne P. Hart (BIDEN - F)</t>
  </si>
  <si>
    <t>Shawna Black (BIDEN - F)</t>
  </si>
  <si>
    <t>Daniel J. Torres (BIDEN - M)</t>
  </si>
  <si>
    <t>Patricia B. Giltner (BIDEN - F)</t>
  </si>
  <si>
    <t>Max H. Della Pia (BIDEN - M)</t>
  </si>
  <si>
    <t>Wanda K. Hayek (BIDEN - F)</t>
  </si>
  <si>
    <t>(Vote for 8) Congressional District 20 - Presidential Delegate - Democratic - Presidential April 2, 2024</t>
  </si>
  <si>
    <t>Patricia M. Reilly (BIDEN - F)</t>
  </si>
  <si>
    <t>Jacob M. Crawford (BIDEN - M)</t>
  </si>
  <si>
    <t>Dorcey Applyrs (BIDEN - F)</t>
  </si>
  <si>
    <t>Todd Kerner (BIDEN - M)</t>
  </si>
  <si>
    <t>Corey L. Ellis (BIDEN - M)</t>
  </si>
  <si>
    <t>Melinda Person (BIDEN - F)</t>
  </si>
  <si>
    <t>(Vote for 5) Congressional District 21 - Presidential Delegate - Democratic - Presidential April 2, 2024</t>
  </si>
  <si>
    <t>Michael Monescalchi (BIDEN - M)</t>
  </si>
  <si>
    <t>Jason Clark (BIDEN - M)</t>
  </si>
  <si>
    <t>Sara Idleman (BIDEN - F)</t>
  </si>
  <si>
    <t>Lynne Boecher (BIDEN - F)</t>
  </si>
  <si>
    <t>Frank Deriso (BIDEN - M)</t>
  </si>
  <si>
    <t>Mitchell G. Ford (BIDEN - M)</t>
  </si>
  <si>
    <t>Margaret Anne Chase (BIDEN - F)</t>
  </si>
  <si>
    <t>James Monto, III (BIDEN - M)</t>
  </si>
  <si>
    <t>Rita Paniague (BIDEN - F)</t>
  </si>
  <si>
    <t>Hilda Lando (BIDEN - F)</t>
  </si>
  <si>
    <t>Terrence Melvin (BIDEN - M)</t>
  </si>
  <si>
    <t>Marjorie Lawlor (BIDEN - F)</t>
  </si>
  <si>
    <t>Jessica A. Schuster (BIDEN - F)</t>
  </si>
  <si>
    <t>Terrence MacKinnon (BIDON - M)</t>
  </si>
  <si>
    <t>(Vote for 4) Congressional District 24 - Presidential Delegate - Democratic - Presidential April 2, 2024</t>
  </si>
  <si>
    <t>Dia Carabajal (BIDEN - F)</t>
  </si>
  <si>
    <t>Daniel Farfaglia (BIDEN - M)</t>
  </si>
  <si>
    <t>Lorie J. Longhany (BIDEN - F)</t>
  </si>
  <si>
    <t>John F. Hurley (BIDEN - M)</t>
  </si>
  <si>
    <t>Shelly Clements (BIDEN - F)</t>
  </si>
  <si>
    <t>Anthony Plonczynski-Figueroa (BIDEN - M)</t>
  </si>
  <si>
    <t>Yversha Roman (BIDEN - F)</t>
  </si>
  <si>
    <t>Jamie Romeo (BIDEN - F)</t>
  </si>
  <si>
    <t>Adam Bello (BIDEN - M)</t>
  </si>
  <si>
    <t>Samra Brouk (BIDEN - F)</t>
  </si>
  <si>
    <t>Stephen Gregory Devay (BIDEN - M)</t>
  </si>
  <si>
    <t>(Vote for 8) Congressional District 26 - Presidential Delegate - Democratic - Presidential April 2, 2024</t>
  </si>
  <si>
    <t>Leah Halton-Pope (BIDEN - F)</t>
  </si>
  <si>
    <t>Mark Poloncarz (BIDEN - M)</t>
  </si>
  <si>
    <t>Jeremy J. Zellner (BIDEN - M)</t>
  </si>
  <si>
    <t>April N. McCants-Baskin (BIDEN - F)</t>
  </si>
  <si>
    <t>Bonnie Kane-Lockwood (BIDEN - F)</t>
  </si>
  <si>
    <t>Howard J. Johnson, Jr. (BIDEN - M)</t>
  </si>
  <si>
    <t>Mitchell P. Nowakowski (BIDEN - M)</t>
  </si>
  <si>
    <t>Melissa S. Bochenski (BIDEN - F)</t>
  </si>
  <si>
    <t>Broome County Vote Results</t>
  </si>
  <si>
    <t>Du Wayne Gregory (BIDEN - M)</t>
  </si>
  <si>
    <t>Elsie R. Encarncion (BIDEN - F)</t>
  </si>
  <si>
    <t>Revision History</t>
  </si>
  <si>
    <t>Date</t>
  </si>
  <si>
    <t>Description of changes</t>
  </si>
  <si>
    <t>Herkimer</t>
  </si>
  <si>
    <t>Monescalchi (DEM) -42; Clark (DEM) - 38; Idleman (DEM) -43; Zagrobelny (DEM) -34; Boecher (DEM) -41; Blank -207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</si>
</sst>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6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1"/>
      <name val="Cambria"/>
      <family val="1"/>
    </font>
    <font>
      <sz val="10"/>
      <color theme="1"/>
      <name val="Calibri"/>
      <family val="2"/>
      <scheme val="minor"/>
    </font>
    <font>
      <sz val="10"/>
      <name val="Arial"/>
    </font>
    <font>
      <b/>
      <sz val="12"/>
      <name val="Arial"/>
      <family val="2"/>
    </font>
    <font>
      <b/>
      <u/>
      <sz val="10"/>
      <name val="Arial"/>
      <family val="2"/>
    </font>
    <font>
      <b/>
      <u/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6" tint="0.599963377788628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38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2" borderId="3" xfId="0" applyFont="1" applyFill="1" applyBorder="1" applyAlignment="1">
      <alignment wrapText="1"/>
    </xf>
    <xf numFmtId="3" fontId="3" fillId="0" borderId="1" xfId="0" applyNumberFormat="1" applyFont="1" applyBorder="1" applyAlignment="1">
      <alignment vertical="top"/>
    </xf>
    <xf numFmtId="3" fontId="2" fillId="5" borderId="2" xfId="0" applyNumberFormat="1" applyFont="1" applyFill="1" applyBorder="1" applyAlignment="1">
      <alignment vertical="top"/>
    </xf>
    <xf numFmtId="3" fontId="2" fillId="0" borderId="7" xfId="0" applyNumberFormat="1" applyFont="1" applyBorder="1" applyAlignment="1">
      <alignment vertical="top"/>
    </xf>
    <xf numFmtId="3" fontId="2" fillId="5" borderId="7" xfId="0" applyNumberFormat="1" applyFont="1" applyFill="1" applyBorder="1" applyAlignment="1">
      <alignment vertical="top"/>
    </xf>
    <xf numFmtId="0" fontId="4" fillId="3" borderId="4" xfId="0" applyFont="1" applyFill="1" applyBorder="1" applyAlignment="1">
      <alignment wrapText="1"/>
    </xf>
    <xf numFmtId="0" fontId="4" fillId="3" borderId="5" xfId="0" applyFont="1" applyFill="1" applyBorder="1" applyAlignment="1">
      <alignment horizontal="left" wrapText="1"/>
    </xf>
    <xf numFmtId="0" fontId="5" fillId="4" borderId="6" xfId="0" applyFont="1" applyFill="1" applyBorder="1" applyAlignment="1">
      <alignment horizontal="left" wrapText="1"/>
    </xf>
    <xf numFmtId="0" fontId="4" fillId="3" borderId="5" xfId="0" applyFont="1" applyFill="1" applyBorder="1" applyAlignment="1">
      <alignment wrapText="1"/>
    </xf>
    <xf numFmtId="0" fontId="7" fillId="6" borderId="1" xfId="0" applyFont="1" applyFill="1" applyBorder="1" applyAlignment="1">
      <alignment vertical="center"/>
    </xf>
    <xf numFmtId="3" fontId="3" fillId="0" borderId="2" xfId="0" applyNumberFormat="1" applyFont="1" applyBorder="1" applyAlignment="1">
      <alignment vertical="top"/>
    </xf>
    <xf numFmtId="0" fontId="5" fillId="4" borderId="8" xfId="0" applyFont="1" applyFill="1" applyBorder="1" applyAlignment="1">
      <alignment horizontal="left" wrapText="1"/>
    </xf>
    <xf numFmtId="3" fontId="3" fillId="0" borderId="2" xfId="0" applyNumberFormat="1" applyFont="1" applyFill="1" applyBorder="1" applyAlignment="1">
      <alignment vertical="top"/>
    </xf>
    <xf numFmtId="3" fontId="2" fillId="0" borderId="7" xfId="0" applyNumberFormat="1" applyFont="1" applyFill="1" applyBorder="1" applyAlignment="1">
      <alignment vertical="top"/>
    </xf>
    <xf numFmtId="3" fontId="3" fillId="0" borderId="1" xfId="0" applyNumberFormat="1" applyFont="1" applyFill="1" applyBorder="1" applyAlignment="1">
      <alignment vertical="top"/>
    </xf>
    <xf numFmtId="3" fontId="8" fillId="0" borderId="1" xfId="0" applyNumberFormat="1" applyFont="1" applyBorder="1" applyAlignment="1">
      <alignment vertical="top"/>
    </xf>
    <xf numFmtId="0" fontId="4" fillId="3" borderId="4" xfId="0" applyFont="1" applyFill="1" applyBorder="1" applyAlignment="1">
      <alignment horizontal="right" wrapText="1"/>
    </xf>
    <xf numFmtId="0" fontId="4" fillId="3" borderId="5" xfId="0" applyFont="1" applyFill="1" applyBorder="1" applyAlignment="1">
      <alignment horizontal="right" wrapText="1"/>
    </xf>
    <xf numFmtId="0" fontId="4" fillId="3" borderId="9" xfId="0" applyFont="1" applyFill="1" applyBorder="1" applyAlignment="1">
      <alignment horizontal="right" wrapText="1"/>
    </xf>
    <xf numFmtId="0" fontId="4" fillId="3" borderId="9" xfId="0" applyFont="1" applyFill="1" applyBorder="1" applyAlignment="1">
      <alignment wrapText="1"/>
    </xf>
    <xf numFmtId="0" fontId="7" fillId="6" borderId="10" xfId="0" applyFont="1" applyFill="1" applyBorder="1" applyAlignment="1">
      <alignment vertical="center"/>
    </xf>
    <xf numFmtId="0" fontId="9" fillId="0" borderId="0" xfId="1" applyAlignment="1">
      <alignment vertical="top"/>
    </xf>
    <xf numFmtId="164" fontId="11" fillId="0" borderId="0" xfId="1" applyNumberFormat="1" applyFont="1" applyAlignment="1">
      <alignment vertical="top"/>
    </xf>
    <xf numFmtId="0" fontId="11" fillId="0" borderId="0" xfId="1" applyFont="1" applyAlignment="1">
      <alignment vertical="top"/>
    </xf>
    <xf numFmtId="164" fontId="12" fillId="0" borderId="0" xfId="1" applyNumberFormat="1" applyFont="1" applyAlignment="1">
      <alignment vertical="top"/>
    </xf>
    <xf numFmtId="0" fontId="13" fillId="0" borderId="0" xfId="1" applyFont="1" applyAlignment="1">
      <alignment vertical="top"/>
    </xf>
    <xf numFmtId="0" fontId="12" fillId="0" borderId="0" xfId="1" applyFont="1" applyAlignment="1">
      <alignment vertical="top"/>
    </xf>
    <xf numFmtId="164" fontId="9" fillId="0" borderId="0" xfId="1" applyNumberFormat="1" applyAlignment="1">
      <alignment vertical="top"/>
    </xf>
    <xf numFmtId="0" fontId="14" fillId="0" borderId="0" xfId="1" applyFont="1" applyAlignment="1">
      <alignment vertical="top"/>
    </xf>
    <xf numFmtId="164" fontId="9" fillId="0" borderId="11" xfId="1" applyNumberFormat="1" applyBorder="1" applyAlignment="1">
      <alignment vertical="top"/>
    </xf>
    <xf numFmtId="0" fontId="9" fillId="0" borderId="11" xfId="1" applyBorder="1" applyAlignment="1">
      <alignment vertical="top"/>
    </xf>
    <xf numFmtId="0" fontId="15" fillId="0" borderId="11" xfId="1" applyFont="1" applyBorder="1" applyAlignment="1">
      <alignment vertical="top" wrapText="1"/>
    </xf>
    <xf numFmtId="0" fontId="10" fillId="0" borderId="0" xfId="1" applyFont="1" applyAlignment="1">
      <alignment horizontal="left" vertical="top"/>
    </xf>
  </cellXfs>
  <cellStyles count="2">
    <cellStyle name="Normal" xfId="0" builtinId="0"/>
    <cellStyle name="Normal 2" xfId="1" xr:uid="{543DB29D-E80E-4BBC-83B2-375695FBBA81}"/>
  </cellStyles>
  <dxfs count="270"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none"/>
      </font>
      <alignment horizontal="general" vertical="top" textRotation="0" wrapText="0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9" tint="0.5999633777886288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none"/>
      </font>
      <alignment horizontal="general" vertical="top" textRotation="0" wrapText="0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9" tint="0.5999633777886288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none"/>
      </font>
      <alignment horizontal="general" vertical="top" textRotation="0" wrapText="0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9" tint="0.5999633777886288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none"/>
      </font>
      <alignment horizontal="general" vertical="top" textRotation="0" wrapText="0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9" tint="0.5999633777886288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none"/>
      </font>
      <alignment horizontal="general" vertical="top" textRotation="0" wrapText="0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9" tint="0.5999633777886288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none"/>
      </font>
      <alignment horizontal="general" vertical="top" textRotation="0" wrapText="0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9" tint="0.5999633777886288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none"/>
      </font>
      <alignment horizontal="general" vertical="top" textRotation="0" wrapText="0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9" tint="0.5999633777886288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none"/>
      </font>
      <alignment horizontal="general" vertical="top" textRotation="0" wrapText="0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9" tint="0.5999633777886288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none"/>
      </font>
      <alignment horizontal="general" vertical="top" textRotation="0" wrapText="0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9" tint="0.5999633777886288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none"/>
      </font>
      <alignment horizontal="general" vertical="top" textRotation="0" wrapText="0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9" tint="0.5999633777886288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none"/>
      </font>
      <alignment horizontal="general" vertical="top" textRotation="0" wrapText="0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9" tint="0.5999633777886288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none"/>
      </font>
      <alignment horizontal="general" vertical="top" textRotation="0" wrapText="0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9" tint="0.5999633777886288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none"/>
      </font>
      <alignment horizontal="general" vertical="top" textRotation="0" wrapText="0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9" tint="0.5999633777886288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none"/>
      </font>
      <alignment horizontal="general" vertical="top" textRotation="0" wrapText="0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9" tint="0.5999633777886288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none"/>
      </font>
      <alignment horizontal="general" vertical="top" textRotation="0" wrapText="0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9" tint="0.5999633777886288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none"/>
      </font>
      <alignment horizontal="general" vertical="top" textRotation="0" wrapText="0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9" tint="0.5999633777886288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none"/>
      </font>
      <alignment horizontal="general" vertical="top" textRotation="0" wrapText="0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9" tint="0.5999633777886288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none"/>
      </font>
      <alignment horizontal="general" vertical="top" textRotation="0" wrapText="0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9" tint="0.5999633777886288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none"/>
      </font>
      <alignment horizontal="general" vertical="top" textRotation="0" wrapText="0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9" tint="0.5999633777886288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none"/>
      </font>
      <alignment horizontal="general" vertical="top" textRotation="0" wrapText="0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9" tint="0.5999633777886288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none"/>
      </font>
      <alignment horizontal="general" vertical="top" textRotation="0" wrapText="0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9" tint="0.5999633777886288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none"/>
      </font>
      <alignment horizontal="general" vertical="top" textRotation="0" wrapText="0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9" tint="0.5999633777886288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none"/>
      </font>
      <alignment horizontal="general" vertical="top" textRotation="0" wrapText="0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9" tint="0.5999633777886288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none"/>
      </font>
      <alignment horizontal="general" vertical="top" textRotation="0" wrapText="0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9" tint="0.5999633777886288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none"/>
      </font>
      <alignment horizontal="general" vertical="top" textRotation="0" wrapText="0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9" tint="0.5999633777886288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alignment horizontal="general" vertical="top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9" tint="0.5999633777886288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00000000-000C-0000-FFFF-FFFF00000000}" name="SD57RepublicanPrimary" displayName="SD57RepublicanPrimary" ref="A2:C12" totalsRowShown="0" headerRowDxfId="269" dataDxfId="267" headerRowBorderDxfId="268" tableBorderDxfId="266" totalsRowBorderDxfId="265">
  <autoFilter ref="A2:C12" xr:uid="{00000000-0009-0000-0100-000022000000}">
    <filterColumn colId="0" hiddenButton="1"/>
    <filterColumn colId="1" hiddenButton="1"/>
    <filterColumn colId="2" hiddenButton="1"/>
  </autoFilter>
  <tableColumns count="3">
    <tableColumn id="1" xr3:uid="{00000000-0010-0000-0000-000001000000}" name="Candidate Name (Party)" dataDxfId="264"/>
    <tableColumn id="2" xr3:uid="{00000000-0010-0000-0000-000002000000}" name="Part of Suffolk County Vote Results" dataDxfId="263"/>
    <tableColumn id="10" xr3:uid="{00000000-0010-0000-0000-00000A000000}" name="Total Votes by Candidate " dataDxfId="262"/>
  </tableColumns>
  <tableStyleInfo name="TableStyleLight21" showFirstColumn="0" showLastColumn="0" showRowStripes="0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9000000}" name="SD57RepublicanPrimary581113" displayName="SD57RepublicanPrimary581113" ref="A2:D15" totalsRowShown="0" headerRowDxfId="194" dataDxfId="192" headerRowBorderDxfId="193" tableBorderDxfId="191" totalsRowBorderDxfId="190">
  <autoFilter ref="A2:D15" xr:uid="{00000000-0009-0000-0100-00000C000000}">
    <filterColumn colId="0" hiddenButton="1"/>
    <filterColumn colId="1" hiddenButton="1"/>
    <filterColumn colId="2" hiddenButton="1"/>
    <filterColumn colId="3" hiddenButton="1"/>
  </autoFilter>
  <tableColumns count="4">
    <tableColumn id="1" xr3:uid="{00000000-0010-0000-0900-000001000000}" name="Candidate Name (Party)" dataDxfId="189"/>
    <tableColumn id="2" xr3:uid="{00000000-0010-0000-0900-000002000000}" name="Part of Kings County Vote Results" dataDxfId="188"/>
    <tableColumn id="4" xr3:uid="{00000000-0010-0000-0900-000004000000}" name="Part of New York County Vote Results" dataDxfId="187"/>
    <tableColumn id="10" xr3:uid="{00000000-0010-0000-0900-00000A000000}" name="Total Votes by Candidate " dataDxfId="186"/>
  </tableColumns>
  <tableStyleInfo name="TableStyleLight21" showFirstColumn="0" showLastColumn="0" showRowStripes="0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A000000}" name="SD57RepublicanPrimary58111314" displayName="SD57RepublicanPrimary58111314" ref="A2:D10" totalsRowShown="0" headerRowDxfId="185" dataDxfId="183" headerRowBorderDxfId="184" tableBorderDxfId="182" totalsRowBorderDxfId="181">
  <autoFilter ref="A2:D10" xr:uid="{00000000-0009-0000-0100-00000D000000}">
    <filterColumn colId="0" hiddenButton="1"/>
    <filterColumn colId="1" hiddenButton="1"/>
    <filterColumn colId="2" hiddenButton="1"/>
    <filterColumn colId="3" hiddenButton="1"/>
  </autoFilter>
  <tableColumns count="4">
    <tableColumn id="1" xr3:uid="{00000000-0010-0000-0A00-000001000000}" name="Candidate Name (Party)" dataDxfId="180"/>
    <tableColumn id="2" xr3:uid="{00000000-0010-0000-0A00-000002000000}" name="Part of Kings County Vote Results" dataDxfId="179"/>
    <tableColumn id="4" xr3:uid="{00000000-0010-0000-0A00-000004000000}" name="Richmond County Vote Results" dataDxfId="178"/>
    <tableColumn id="10" xr3:uid="{00000000-0010-0000-0A00-00000A000000}" name="Total Votes by Candidate " dataDxfId="177"/>
  </tableColumns>
  <tableStyleInfo name="TableStyleLight21" showFirstColumn="0" showLastColumn="0" showRowStripes="0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B000000}" name="SD57RepublicanPrimary561015" displayName="SD57RepublicanPrimary561015" ref="A2:C16" totalsRowShown="0" headerRowDxfId="176" dataDxfId="174" headerRowBorderDxfId="175" tableBorderDxfId="173" totalsRowBorderDxfId="172">
  <autoFilter ref="A2:C16" xr:uid="{00000000-0009-0000-0100-00000E000000}">
    <filterColumn colId="0" hiddenButton="1"/>
    <filterColumn colId="1" hiddenButton="1"/>
    <filterColumn colId="2" hiddenButton="1"/>
  </autoFilter>
  <tableColumns count="3">
    <tableColumn id="1" xr3:uid="{00000000-0010-0000-0B00-000001000000}" name="Candidate Name (Party)" dataDxfId="171"/>
    <tableColumn id="5" xr3:uid="{00000000-0010-0000-0B00-000005000000}" name="Part of New York County Vote Results" dataDxfId="170"/>
    <tableColumn id="10" xr3:uid="{00000000-0010-0000-0B00-00000A000000}" name="Total Votes by Candidate " dataDxfId="169"/>
  </tableColumns>
  <tableStyleInfo name="TableStyleLight21" showFirstColumn="0" showLastColumn="0" showRowStripes="0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C000000}" name="SD57RepublicanPrimary5811131416" displayName="SD57RepublicanPrimary5811131416" ref="A2:D13" totalsRowShown="0" headerRowDxfId="168" dataDxfId="166" headerRowBorderDxfId="167" tableBorderDxfId="165" totalsRowBorderDxfId="164">
  <autoFilter ref="A2:D13" xr:uid="{00000000-0009-0000-0100-00000F000000}">
    <filterColumn colId="0" hiddenButton="1"/>
    <filterColumn colId="1" hiddenButton="1"/>
    <filterColumn colId="2" hiddenButton="1"/>
    <filterColumn colId="3" hiddenButton="1"/>
  </autoFilter>
  <tableColumns count="4">
    <tableColumn id="1" xr3:uid="{00000000-0010-0000-0C00-000001000000}" name="Candidate Name (Party)" dataDxfId="163"/>
    <tableColumn id="2" xr3:uid="{00000000-0010-0000-0C00-000002000000}" name="Part of Bronx County Vote Results" dataDxfId="162"/>
    <tableColumn id="4" xr3:uid="{00000000-0010-0000-0C00-000004000000}" name="Part of New York County Vote Results" dataDxfId="161"/>
    <tableColumn id="10" xr3:uid="{00000000-0010-0000-0C00-00000A000000}" name="Total Votes by Candidate " dataDxfId="160"/>
  </tableColumns>
  <tableStyleInfo name="TableStyleLight21" showFirstColumn="0" showLastColumn="0" showRowStripes="0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D000000}" name="SD57RepublicanPrimary581113141617" displayName="SD57RepublicanPrimary581113141617" ref="A2:D11" totalsRowShown="0" headerRowDxfId="159" dataDxfId="157" headerRowBorderDxfId="158" tableBorderDxfId="156" totalsRowBorderDxfId="155">
  <autoFilter ref="A2:D11" xr:uid="{00000000-0009-0000-0100-000010000000}">
    <filterColumn colId="0" hiddenButton="1"/>
    <filterColumn colId="1" hiddenButton="1"/>
    <filterColumn colId="2" hiddenButton="1"/>
    <filterColumn colId="3" hiddenButton="1"/>
  </autoFilter>
  <tableColumns count="4">
    <tableColumn id="1" xr3:uid="{00000000-0010-0000-0D00-000001000000}" name="Candidate Name (Party)" dataDxfId="154"/>
    <tableColumn id="2" xr3:uid="{00000000-0010-0000-0D00-000002000000}" name="Part of Bronx County Vote Results" dataDxfId="153"/>
    <tableColumn id="4" xr3:uid="{00000000-0010-0000-0D00-000004000000}" name="Part of Queens County Vote Results" dataDxfId="152"/>
    <tableColumn id="10" xr3:uid="{00000000-0010-0000-0D00-00000A000000}" name="Total Votes by Candidate " dataDxfId="151"/>
  </tableColumns>
  <tableStyleInfo name="TableStyleLight21" showFirstColumn="0" showLastColumn="0" showRowStripes="0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E000000}" name="SD57RepublicanPrimary91218" displayName="SD57RepublicanPrimary91218" ref="A2:C10" totalsRowShown="0" headerRowDxfId="150" dataDxfId="148" headerRowBorderDxfId="149" tableBorderDxfId="147" totalsRowBorderDxfId="146">
  <autoFilter ref="A2:C10" xr:uid="{00000000-0009-0000-0100-000011000000}">
    <filterColumn colId="0" hiddenButton="1"/>
    <filterColumn colId="1" hiddenButton="1"/>
    <filterColumn colId="2" hiddenButton="1"/>
  </autoFilter>
  <tableColumns count="3">
    <tableColumn id="1" xr3:uid="{00000000-0010-0000-0E00-000001000000}" name="Candidate Name (Party)" dataDxfId="145"/>
    <tableColumn id="2" xr3:uid="{00000000-0010-0000-0E00-000002000000}" name="Part of Bronx County Vote Results" dataDxfId="144"/>
    <tableColumn id="10" xr3:uid="{00000000-0010-0000-0E00-00000A000000}" name="Total Votes by Candidate " dataDxfId="143"/>
  </tableColumns>
  <tableStyleInfo name="TableStyleLight21" showFirstColumn="0" showLastColumn="0" showRowStripes="0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0F000000}" name="SD57RepublicanPrimary58111314161719" displayName="SD57RepublicanPrimary58111314161719" ref="A2:D13" totalsRowShown="0" headerRowDxfId="142" dataDxfId="140" headerRowBorderDxfId="141" tableBorderDxfId="139" totalsRowBorderDxfId="138">
  <autoFilter ref="A2:D13" xr:uid="{00000000-0009-0000-0100-000012000000}">
    <filterColumn colId="0" hiddenButton="1"/>
    <filterColumn colId="1" hiddenButton="1"/>
    <filterColumn colId="2" hiddenButton="1"/>
    <filterColumn colId="3" hiddenButton="1"/>
  </autoFilter>
  <tableColumns count="4">
    <tableColumn id="1" xr3:uid="{00000000-0010-0000-0F00-000001000000}" name="Candidate Name (Party)" dataDxfId="137"/>
    <tableColumn id="2" xr3:uid="{00000000-0010-0000-0F00-000002000000}" name="Part of Bronx County Vote Results" dataDxfId="136"/>
    <tableColumn id="4" xr3:uid="{00000000-0010-0000-0F00-000004000000}" name="Part of Westchester County Vote Results" dataDxfId="135"/>
    <tableColumn id="10" xr3:uid="{00000000-0010-0000-0F00-00000A000000}" name="Total Votes by Candidate " dataDxfId="134"/>
  </tableColumns>
  <tableStyleInfo name="TableStyleLight21" showFirstColumn="0" showLastColumn="0" showRowStripes="0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10000000}" name="SD57RepublicanPrimary5811131416171920" displayName="SD57RepublicanPrimary5811131416171920" ref="A2:F13" totalsRowShown="0" headerRowDxfId="133" dataDxfId="131" headerRowBorderDxfId="132" tableBorderDxfId="130" totalsRowBorderDxfId="129">
  <autoFilter ref="A2:F13" xr:uid="{00000000-0009-0000-0100-000013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00000000-0010-0000-1000-000001000000}" name="Candidate Name (Party)" dataDxfId="128"/>
    <tableColumn id="2" xr3:uid="{00000000-0010-0000-1000-000002000000}" name="Part of Dutchess County Vote Results" dataDxfId="127"/>
    <tableColumn id="5" xr3:uid="{1C98860D-1832-4F00-978E-CFE39507BBA0}" name="Putnam County Vote Results" dataDxfId="126"/>
    <tableColumn id="3" xr3:uid="{20ECED9F-6144-412A-A475-8D919C696EE2}" name="Rockland County Vote Results" dataDxfId="125"/>
    <tableColumn id="4" xr3:uid="{00000000-0010-0000-1000-000004000000}" name="Part of Westchester County Vote Results" dataDxfId="124"/>
    <tableColumn id="10" xr3:uid="{00000000-0010-0000-1000-00000A000000}" name="Total Votes by Candidate " dataDxfId="123"/>
  </tableColumns>
  <tableStyleInfo name="TableStyleLight21" showFirstColumn="0" showLastColumn="0" showRowStripes="0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1000000}" name="SD57RepublicanPrimary56101521" displayName="SD57RepublicanPrimary56101521" ref="A2:E12" totalsRowShown="0" headerRowDxfId="122" dataDxfId="120" headerRowBorderDxfId="121" tableBorderDxfId="119" totalsRowBorderDxfId="118">
  <autoFilter ref="A2:E12" xr:uid="{00000000-0009-0000-0100-000014000000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00000000-0010-0000-1100-000001000000}" name="Candidate Name (Party)" dataDxfId="117"/>
    <tableColumn id="5" xr3:uid="{00000000-0010-0000-1100-000005000000}" name="Part of Dutchess County Vote Results" dataDxfId="116"/>
    <tableColumn id="6" xr3:uid="{00000000-0010-0000-1100-000006000000}" name="Orange County Vote Results" dataDxfId="115"/>
    <tableColumn id="4" xr3:uid="{00000000-0010-0000-1100-000004000000}" name="Part of Ulster County Vote Results" dataDxfId="114"/>
    <tableColumn id="10" xr3:uid="{00000000-0010-0000-1100-00000A000000}" name="Total Votes by Candidate " dataDxfId="113"/>
  </tableColumns>
  <tableStyleInfo name="TableStyleLight21" showFirstColumn="0" showLastColumn="0" showRowStripes="0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2000000}" name="SD57RepublicanPrimary5610152122" displayName="SD57RepublicanPrimary5610152122" ref="A2:M12" totalsRowShown="0" headerRowDxfId="112" dataDxfId="110" headerRowBorderDxfId="111" tableBorderDxfId="109" totalsRowBorderDxfId="108">
  <autoFilter ref="A2:M12" xr:uid="{00000000-0009-0000-0100-000015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00000000-0010-0000-1200-000001000000}" name="Candidate Name (Party)" dataDxfId="107"/>
    <tableColumn id="2" xr3:uid="{00000000-0010-0000-1200-000002000000}" name="Broome County Vote Results" dataDxfId="106"/>
    <tableColumn id="5" xr3:uid="{00000000-0010-0000-1200-000005000000}" name="Chenango County Vote Results" dataDxfId="105"/>
    <tableColumn id="14" xr3:uid="{00000000-0010-0000-1200-00000E000000}" name="Columbia County Vote Results" dataDxfId="104"/>
    <tableColumn id="13" xr3:uid="{00000000-0010-0000-1200-00000D000000}" name="Cortland County Vote Results" dataDxfId="103"/>
    <tableColumn id="12" xr3:uid="{00000000-0010-0000-1200-00000C000000}" name="Delaware County Vote Results" dataDxfId="102"/>
    <tableColumn id="11" xr3:uid="{00000000-0010-0000-1200-00000B000000}" name="Greene County Vote Results" dataDxfId="101"/>
    <tableColumn id="9" xr3:uid="{00000000-0010-0000-1200-000009000000}" name="Part of Otsego County Vote Results" dataDxfId="100"/>
    <tableColumn id="8" xr3:uid="{00000000-0010-0000-1200-000008000000}" name="Sullivan County Vote Results" dataDxfId="99"/>
    <tableColumn id="7" xr3:uid="{00000000-0010-0000-1200-000007000000}" name="Tioga County Vote _x000a_Results" dataDxfId="98"/>
    <tableColumn id="6" xr3:uid="{00000000-0010-0000-1200-000006000000}" name="Tompkins County Vote Results" dataDxfId="97"/>
    <tableColumn id="4" xr3:uid="{00000000-0010-0000-1200-000004000000}" name="Part of Ulster County Vote Results" dataDxfId="96"/>
    <tableColumn id="10" xr3:uid="{00000000-0010-0000-1200-00000A000000}" name="Total Votes by Candidate " dataDxfId="95"/>
  </tableColumns>
  <tableStyleInfo name="TableStyleLight21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SD57RepublicanPrimary5" displayName="SD57RepublicanPrimary5" ref="A2:D10" totalsRowShown="0" headerRowDxfId="261" dataDxfId="259" headerRowBorderDxfId="260" tableBorderDxfId="258" totalsRowBorderDxfId="257">
  <autoFilter ref="A2:D10" xr:uid="{00000000-0009-0000-0100-000004000000}">
    <filterColumn colId="0" hiddenButton="1"/>
    <filterColumn colId="1" hiddenButton="1"/>
    <filterColumn colId="2" hiddenButton="1"/>
    <filterColumn colId="3" hiddenButton="1"/>
  </autoFilter>
  <tableColumns count="4">
    <tableColumn id="1" xr3:uid="{00000000-0010-0000-0100-000001000000}" name="Candidate Name (Party)" dataDxfId="256"/>
    <tableColumn id="2" xr3:uid="{00000000-0010-0000-0100-000002000000}" name="Part of Nassau County Vote Results" dataDxfId="255"/>
    <tableColumn id="4" xr3:uid="{00000000-0010-0000-0100-000004000000}" name="Part of Suffolk County Vote Results" dataDxfId="254"/>
    <tableColumn id="10" xr3:uid="{00000000-0010-0000-0100-00000A000000}" name="Total Votes by Candidate " dataDxfId="253"/>
  </tableColumns>
  <tableStyleInfo name="TableStyleLight21" showFirstColumn="0" showLastColumn="0" showRowStripes="0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13000000}" name="SD57RepublicanPrimary561015212223" displayName="SD57RepublicanPrimary561015212223" ref="A2:F13" totalsRowShown="0" headerRowDxfId="94" dataDxfId="92" headerRowBorderDxfId="93" tableBorderDxfId="91" totalsRowBorderDxfId="90">
  <autoFilter ref="A2:F13" xr:uid="{00000000-0009-0000-0100-000016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00000000-0010-0000-1300-000001000000}" name="Candidate Name (Party)" dataDxfId="89"/>
    <tableColumn id="2" xr3:uid="{00000000-0010-0000-1300-000002000000}" name="Albany County Vote Results" dataDxfId="88"/>
    <tableColumn id="8" xr3:uid="{00000000-0010-0000-1300-000008000000}" name="Part of Rensselaer County Vote Results" dataDxfId="87"/>
    <tableColumn id="7" xr3:uid="{00000000-0010-0000-1300-000007000000}" name="Saratoga County Vote Results" dataDxfId="86"/>
    <tableColumn id="6" xr3:uid="{00000000-0010-0000-1300-000006000000}" name="Schenectady County Vote Results" dataDxfId="85"/>
    <tableColumn id="10" xr3:uid="{00000000-0010-0000-1300-00000A000000}" name="Total Votes by Candidate " dataDxfId="84">
      <calculatedColumnFormula>SUM(SD57RepublicanPrimary561015212223[[#This Row],[Schenectady County Vote Results]],SD57RepublicanPrimary561015212223[[#This Row],[Saratoga County Vote Results]],SD57RepublicanPrimary561015212223[[#This Row],[Part of Rensselaer County Vote Results]],#REF!,SD57RepublicanPrimary561015212223[[#This Row],[Albany County Vote Results]])</calculatedColumnFormula>
    </tableColumn>
  </tableColumns>
  <tableStyleInfo name="TableStyleLight21" showFirstColumn="0" showLastColumn="0" showRowStripes="0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4000000}" name="SD57RepublicanPrimary561015212224" displayName="SD57RepublicanPrimary561015212224" ref="A2:Q10" totalsRowShown="0" headerRowDxfId="83" dataDxfId="81" headerRowBorderDxfId="82" tableBorderDxfId="80" totalsRowBorderDxfId="79">
  <autoFilter ref="A2:Q10" xr:uid="{00000000-0009-0000-0100-000017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</autoFilter>
  <tableColumns count="17">
    <tableColumn id="1" xr3:uid="{00000000-0010-0000-1400-000001000000}" name="Candidate Name (Party)" dataDxfId="78"/>
    <tableColumn id="2" xr3:uid="{00000000-0010-0000-1400-000002000000}" name="Clinton County Vote Results" dataDxfId="77"/>
    <tableColumn id="5" xr3:uid="{00000000-0010-0000-1400-000005000000}" name="Essex County Vote Results" dataDxfId="76"/>
    <tableColumn id="14" xr3:uid="{00000000-0010-0000-1400-00000E000000}" name="Franklin County Vote Results" dataDxfId="75"/>
    <tableColumn id="13" xr3:uid="{00000000-0010-0000-1400-00000D000000}" name="Fulton County Vote Results" dataDxfId="74"/>
    <tableColumn id="12" xr3:uid="{00000000-0010-0000-1400-00000C000000}" name="Hamilton County Vote Results" dataDxfId="73"/>
    <tableColumn id="11" xr3:uid="{00000000-0010-0000-1400-00000B000000}" name="Herkimer County Vote Results" dataDxfId="72"/>
    <tableColumn id="9" xr3:uid="{00000000-0010-0000-1400-000009000000}" name="Part of Jefferson County Vote Results" dataDxfId="71"/>
    <tableColumn id="8" xr3:uid="{00000000-0010-0000-1400-000008000000}" name="Lewis County Vote Results" dataDxfId="70"/>
    <tableColumn id="7" xr3:uid="{00000000-0010-0000-1400-000007000000}" name="Montgomer County Vote Results" dataDxfId="69"/>
    <tableColumn id="6" xr3:uid="{00000000-0010-0000-1400-000006000000}" name="Part of Otsego County Vote Results" dataDxfId="68"/>
    <tableColumn id="15" xr3:uid="{00000000-0010-0000-1400-00000F000000}" name="Part of Rensselaer County Vote Results" dataDxfId="67"/>
    <tableColumn id="16" xr3:uid="{8C493D78-103D-4DEB-B022-A8B6BC78AFCC}" name="Schoharie County Vote Results" dataDxfId="66"/>
    <tableColumn id="17" xr3:uid="{730B464B-9BC1-4867-B96C-549CCEDA2226}" name="St. Lawrence County Vote Results" dataDxfId="65"/>
    <tableColumn id="3" xr3:uid="{943ABCB2-62B3-4C34-9496-D521E86EF16B}" name="Warren County Vote Results" dataDxfId="64"/>
    <tableColumn id="4" xr3:uid="{00000000-0010-0000-1400-000004000000}" name="Washington County Vote Results" dataDxfId="63"/>
    <tableColumn id="10" xr3:uid="{00000000-0010-0000-1400-00000A000000}" name="Total Votes by Candidate " dataDxfId="62"/>
  </tableColumns>
  <tableStyleInfo name="TableStyleLight21" showFirstColumn="0" showLastColumn="0" showRowStripes="0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5000000}" name="SD57RepublicanPrimary56101521222425" displayName="SD57RepublicanPrimary56101521222425" ref="A2:F11" totalsRowShown="0" headerRowDxfId="61" dataDxfId="59" headerRowBorderDxfId="60" tableBorderDxfId="58" totalsRowBorderDxfId="57">
  <autoFilter ref="A2:F11" xr:uid="{00000000-0009-0000-0100-000018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00000000-0010-0000-1500-000001000000}" name="Candidate Name (Party)" dataDxfId="56"/>
    <tableColumn id="2" xr3:uid="{00000000-0010-0000-1500-000002000000}" name="Madison County Vote Results" dataDxfId="55"/>
    <tableColumn id="5" xr3:uid="{00000000-0010-0000-1500-000005000000}" name="Oneida County Vote Results" dataDxfId="54"/>
    <tableColumn id="14" xr3:uid="{00000000-0010-0000-1500-00000E000000}" name="Onondaga County Vote Results" dataDxfId="53"/>
    <tableColumn id="13" xr3:uid="{00000000-0010-0000-1500-00000D000000}" name="Part of Oswego County Vote Results" dataDxfId="52"/>
    <tableColumn id="10" xr3:uid="{00000000-0010-0000-1500-00000A000000}" name="Total Votes by Candidate " dataDxfId="51">
      <calculatedColumnFormula>SUM(#REF!,#REF!,#REF!,#REF!,SD57RepublicanPrimary56101521222425[[#This Row],[Part of Oswego County Vote Results]],SD57RepublicanPrimary56101521222425[[#This Row],[Onondaga County Vote Results]],SD57RepublicanPrimary56101521222425[[#This Row],[Oneida County Vote Results]],SD57RepublicanPrimary56101521222425[[#This Row],[Madison County Vote Results]],)</calculatedColumnFormula>
    </tableColumn>
  </tableColumns>
  <tableStyleInfo name="TableStyleLight21" showFirstColumn="0" showLastColumn="0" showRowStripes="0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16000000}" name="SD57RepublicanPrimary56101521222426" displayName="SD57RepublicanPrimary56101521222426" ref="A2:I11" totalsRowShown="0" headerRowDxfId="50" dataDxfId="48" headerRowBorderDxfId="49" tableBorderDxfId="47" totalsRowBorderDxfId="46">
  <autoFilter ref="A2:I11" xr:uid="{00000000-0009-0000-0100-000019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xr3:uid="{00000000-0010-0000-1600-000001000000}" name="Candidate Name (Party)" dataDxfId="45"/>
    <tableColumn id="2" xr3:uid="{00000000-0010-0000-1600-000002000000}" name="Allegany County Vote Results" dataDxfId="44"/>
    <tableColumn id="5" xr3:uid="{00000000-0010-0000-1600-000005000000}" name="Cattaraugus County Vote Results" dataDxfId="43"/>
    <tableColumn id="14" xr3:uid="{00000000-0010-0000-1600-00000E000000}" name="Chautauqua County Vote Results" dataDxfId="42"/>
    <tableColumn id="13" xr3:uid="{00000000-0010-0000-1600-00000D000000}" name="Chemung County Vote Results" dataDxfId="41"/>
    <tableColumn id="12" xr3:uid="{00000000-0010-0000-1600-00000C000000}" name="Part of Erie County Vote Results" dataDxfId="40"/>
    <tableColumn id="11" xr3:uid="{00000000-0010-0000-1600-00000B000000}" name="Schuyler County Vote Results" dataDxfId="39"/>
    <tableColumn id="9" xr3:uid="{00000000-0010-0000-1600-000009000000}" name="Steuben County Vote Results" dataDxfId="38"/>
    <tableColumn id="10" xr3:uid="{00000000-0010-0000-1600-00000A000000}" name="Total Votes by Candidate " dataDxfId="37">
      <calculatedColumnFormula>SUM(#REF!,#REF!,#REF!,#REF!,SD57RepublicanPrimary56101521222426[[#This Row],[Steuben County Vote Results]],SD57RepublicanPrimary56101521222426[[#This Row],[Schuyler County Vote Results]],SD57RepublicanPrimary56101521222426[[#This Row],[Part of Erie County Vote Results]],SD57RepublicanPrimary56101521222426[[#This Row],[Chemung County Vote Results]],SD57RepublicanPrimary56101521222426[[#This Row],[Chautauqua County Vote Results]],SD57RepublicanPrimary56101521222426[[#This Row],[Cattaraugus County Vote Results]],SD57RepublicanPrimary56101521222426[[#This Row],[Allegany County Vote Results]])</calculatedColumnFormula>
    </tableColumn>
  </tableColumns>
  <tableStyleInfo name="TableStyleLight21" showFirstColumn="0" showLastColumn="0" showRowStripes="0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7000000}" name="SD57RepublicanPrimary5610152127" displayName="SD57RepublicanPrimary5610152127" ref="A2:N9" totalsRowShown="0" headerRowDxfId="36" dataDxfId="34" headerRowBorderDxfId="35" tableBorderDxfId="33" totalsRowBorderDxfId="32">
  <autoFilter ref="A2:N9" xr:uid="{00000000-0009-0000-0100-00001A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xr3:uid="{00000000-0010-0000-1700-000001000000}" name="Candidate Name (Party)" dataDxfId="31"/>
    <tableColumn id="2" xr3:uid="{00000000-0010-0000-1700-000002000000}" name="Cayuga County Vote Results" dataDxfId="30"/>
    <tableColumn id="5" xr3:uid="{00000000-0010-0000-1700-000005000000}" name="Genesee County Vote Results" dataDxfId="29"/>
    <tableColumn id="14" xr3:uid="{4D627F91-8AEB-43F3-B6B6-BBFF30D35FE2}" name="Part of Jefferson County Vote Results" dataDxfId="28"/>
    <tableColumn id="13" xr3:uid="{5DD192D9-4334-4B10-8B1D-BA6171C7CC51}" name="Livingston County Vote Results" dataDxfId="27"/>
    <tableColumn id="12" xr3:uid="{F38A0A6C-1DC4-45F4-A402-49C0603EA362}" name="Part of Niagara County Vote Results" dataDxfId="26"/>
    <tableColumn id="11" xr3:uid="{9E339C2F-0784-4FEA-8E52-870E247079B4}" name="Ontario County Vote Results" dataDxfId="25"/>
    <tableColumn id="9" xr3:uid="{98851EBC-C9E5-4D04-B13C-D1ECA5878C47}" name="Part of Orleans County Vote Results" dataDxfId="24"/>
    <tableColumn id="8" xr3:uid="{869CBD3F-6201-4DE7-8A3A-F79D13788C66}" name="Part of Oswego County Vote Results" dataDxfId="23"/>
    <tableColumn id="7" xr3:uid="{9DB79BDC-A905-4C5F-9BDD-42B20D16DEC8}" name="Seneca County Vote Results" dataDxfId="22"/>
    <tableColumn id="3" xr3:uid="{7B7E1EF9-E8EE-4594-906E-2DC1BF1C1B2B}" name="Wayne County Vote Results" dataDxfId="21"/>
    <tableColumn id="6" xr3:uid="{00000000-0010-0000-1700-000006000000}" name="Wyoming County Vote Results" dataDxfId="20"/>
    <tableColumn id="4" xr3:uid="{00000000-0010-0000-1700-000004000000}" name="Yates County Vote Results" dataDxfId="19"/>
    <tableColumn id="10" xr3:uid="{00000000-0010-0000-1700-00000A000000}" name="Total Votes by Candidate " dataDxfId="18"/>
  </tableColumns>
  <tableStyleInfo name="TableStyleLight21" showFirstColumn="0" showLastColumn="0" showRowStripes="0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8000000}" name="SD57RepublicanPrimary28" displayName="SD57RepublicanPrimary28" ref="A2:D12" totalsRowShown="0" headerRowDxfId="17" dataDxfId="15" headerRowBorderDxfId="16" tableBorderDxfId="14" totalsRowBorderDxfId="13">
  <autoFilter ref="A2:D12" xr:uid="{00000000-0009-0000-0100-00001B000000}">
    <filterColumn colId="0" hiddenButton="1"/>
    <filterColumn colId="1" hiddenButton="1"/>
    <filterColumn colId="2" hiddenButton="1"/>
    <filterColumn colId="3" hiddenButton="1"/>
  </autoFilter>
  <tableColumns count="4">
    <tableColumn id="1" xr3:uid="{00000000-0010-0000-1800-000001000000}" name="Candidate Name (Party)" dataDxfId="12"/>
    <tableColumn id="2" xr3:uid="{00000000-0010-0000-1800-000002000000}" name="Monroe County Vote Results" dataDxfId="11"/>
    <tableColumn id="3" xr3:uid="{DE2FBFD7-0FD4-45D3-8612-D59DEC30863E}" name="Part of Orleans County Vote Results" dataDxfId="10"/>
    <tableColumn id="10" xr3:uid="{00000000-0010-0000-1800-00000A000000}" name="Total Votes by Candidate " dataDxfId="9"/>
  </tableColumns>
  <tableStyleInfo name="TableStyleLight21" showFirstColumn="0" showLastColumn="0" showRowStripes="0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9000000}" name="SD57RepublicanPrimary58111314161729" displayName="SD57RepublicanPrimary58111314161729" ref="A2:D13" totalsRowShown="0" headerRowDxfId="8" dataDxfId="6" headerRowBorderDxfId="7" tableBorderDxfId="5" totalsRowBorderDxfId="4">
  <autoFilter ref="A2:D13" xr:uid="{00000000-0009-0000-0100-00001C000000}">
    <filterColumn colId="0" hiddenButton="1"/>
    <filterColumn colId="1" hiddenButton="1"/>
    <filterColumn colId="2" hiddenButton="1"/>
    <filterColumn colId="3" hiddenButton="1"/>
  </autoFilter>
  <tableColumns count="4">
    <tableColumn id="1" xr3:uid="{00000000-0010-0000-1900-000001000000}" name="Candidate Name (Party)" dataDxfId="3"/>
    <tableColumn id="2" xr3:uid="{00000000-0010-0000-1900-000002000000}" name="Part of Erie County Vote Results" dataDxfId="2"/>
    <tableColumn id="4" xr3:uid="{00000000-0010-0000-1900-000004000000}" name="Part of Niagara County Vote Results" dataDxfId="1"/>
    <tableColumn id="10" xr3:uid="{00000000-0010-0000-1900-00000A000000}" name="Total Votes by Candidate " dataDxfId="0"/>
  </tableColumns>
  <tableStyleInfo name="TableStyleLight21" showFirstColumn="0" showLastColumn="0" showRowStripes="0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2000000}" name="SD57RepublicanPrimary56" displayName="SD57RepublicanPrimary56" ref="A2:D12" totalsRowShown="0" headerRowDxfId="252" dataDxfId="250" headerRowBorderDxfId="251" tableBorderDxfId="249" totalsRowBorderDxfId="248">
  <autoFilter ref="A2:D12" xr:uid="{00000000-0009-0000-0100-000005000000}">
    <filterColumn colId="0" hiddenButton="1"/>
    <filterColumn colId="1" hiddenButton="1"/>
    <filterColumn colId="2" hiddenButton="1"/>
    <filterColumn colId="3" hiddenButton="1"/>
  </autoFilter>
  <tableColumns count="4">
    <tableColumn id="1" xr3:uid="{00000000-0010-0000-0200-000001000000}" name="Candidate Name (Party)" dataDxfId="247"/>
    <tableColumn id="2" xr3:uid="{00000000-0010-0000-0200-000002000000}" name="Part of Nassau County Vote Results" dataDxfId="246"/>
    <tableColumn id="4" xr3:uid="{00000000-0010-0000-0200-000004000000}" name="Part of Queens County Vote Results" dataDxfId="245"/>
    <tableColumn id="10" xr3:uid="{00000000-0010-0000-0200-00000A000000}" name="Total Votes by Candidate " dataDxfId="244"/>
  </tableColumns>
  <tableStyleInfo name="TableStyleLight21" showFirstColumn="0" showLastColumn="0" showRowStripes="0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3000000}" name="SD57RepublicanPrimary7" displayName="SD57RepublicanPrimary7" ref="A2:C12" totalsRowShown="0" headerRowDxfId="243" dataDxfId="241" headerRowBorderDxfId="242" tableBorderDxfId="240" totalsRowBorderDxfId="239">
  <autoFilter ref="A2:C12" xr:uid="{00000000-0009-0000-0100-000006000000}">
    <filterColumn colId="0" hiddenButton="1"/>
    <filterColumn colId="1" hiddenButton="1"/>
    <filterColumn colId="2" hiddenButton="1"/>
  </autoFilter>
  <tableColumns count="3">
    <tableColumn id="1" xr3:uid="{00000000-0010-0000-0300-000001000000}" name="Candidate Name (Party)" dataDxfId="238"/>
    <tableColumn id="2" xr3:uid="{00000000-0010-0000-0300-000002000000}" name="Part of Nassau County Vote Results" dataDxfId="237"/>
    <tableColumn id="10" xr3:uid="{00000000-0010-0000-0300-00000A000000}" name="Total Votes by Candidate " dataDxfId="236"/>
  </tableColumns>
  <tableStyleInfo name="TableStyleLight21" showFirstColumn="0" showLastColumn="0" showRowStripes="0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4000000}" name="SD57RepublicanPrimary58" displayName="SD57RepublicanPrimary58" ref="A2:C12" totalsRowShown="0" headerRowDxfId="235" dataDxfId="233" headerRowBorderDxfId="234" tableBorderDxfId="232" totalsRowBorderDxfId="231">
  <autoFilter ref="A2:C12" xr:uid="{00000000-0009-0000-0100-000007000000}">
    <filterColumn colId="0" hiddenButton="1"/>
    <filterColumn colId="1" hiddenButton="1"/>
    <filterColumn colId="2" hiddenButton="1"/>
  </autoFilter>
  <tableColumns count="3">
    <tableColumn id="1" xr3:uid="{00000000-0010-0000-0400-000001000000}" name="Candidate Name (Party)" dataDxfId="230"/>
    <tableColumn id="4" xr3:uid="{00000000-0010-0000-0400-000004000000}" name="Part of Queens County Vote Results" dataDxfId="229"/>
    <tableColumn id="10" xr3:uid="{00000000-0010-0000-0400-00000A000000}" name="Total Votes by Candidate " dataDxfId="228"/>
  </tableColumns>
  <tableStyleInfo name="TableStyleLight21" showFirstColumn="0" showLastColumn="0" showRowStripes="0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5000000}" name="SD57RepublicanPrimary9" displayName="SD57RepublicanPrimary9" ref="A2:C10" totalsRowShown="0" headerRowDxfId="227" dataDxfId="225" headerRowBorderDxfId="226" tableBorderDxfId="224" totalsRowBorderDxfId="223">
  <autoFilter ref="A2:C10" xr:uid="{00000000-0009-0000-0100-000008000000}">
    <filterColumn colId="0" hiddenButton="1"/>
    <filterColumn colId="1" hiddenButton="1"/>
    <filterColumn colId="2" hiddenButton="1"/>
  </autoFilter>
  <tableColumns count="3">
    <tableColumn id="1" xr3:uid="{00000000-0010-0000-0500-000001000000}" name="Candidate Name (Party)" dataDxfId="222"/>
    <tableColumn id="2" xr3:uid="{00000000-0010-0000-0500-000002000000}" name="Part of Queens County Vote Results" dataDxfId="221"/>
    <tableColumn id="10" xr3:uid="{00000000-0010-0000-0500-00000A000000}" name="Total Votes by Candidate " dataDxfId="220"/>
  </tableColumns>
  <tableStyleInfo name="TableStyleLight21" showFirstColumn="0" showLastColumn="0" showRowStripes="0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6000000}" name="SD57RepublicanPrimary5610" displayName="SD57RepublicanPrimary5610" ref="A2:D12" totalsRowShown="0" headerRowDxfId="219" dataDxfId="217" headerRowBorderDxfId="218" tableBorderDxfId="216" totalsRowBorderDxfId="215">
  <autoFilter ref="A2:D12" xr:uid="{00000000-0009-0000-0100-000009000000}">
    <filterColumn colId="0" hiddenButton="1"/>
    <filterColumn colId="1" hiddenButton="1"/>
    <filterColumn colId="2" hiddenButton="1"/>
    <filterColumn colId="3" hiddenButton="1"/>
  </autoFilter>
  <tableColumns count="4">
    <tableColumn id="1" xr3:uid="{00000000-0010-0000-0600-000001000000}" name="Candidate Name (Party)" dataDxfId="214"/>
    <tableColumn id="2" xr3:uid="{00000000-0010-0000-0600-000002000000}" name="Part of Kings County Vote Results" dataDxfId="213"/>
    <tableColumn id="4" xr3:uid="{00000000-0010-0000-0600-000004000000}" name="Part of Queens County Vote Results" dataDxfId="212"/>
    <tableColumn id="10" xr3:uid="{00000000-0010-0000-0600-00000A000000}" name="Total Votes by Candidate " dataDxfId="211"/>
  </tableColumns>
  <tableStyleInfo name="TableStyleLight21" showFirstColumn="0" showLastColumn="0" showRowStripes="0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7000000}" name="SD57RepublicanPrimary5811" displayName="SD57RepublicanPrimary5811" ref="A2:C12" totalsRowShown="0" headerRowDxfId="210" dataDxfId="208" headerRowBorderDxfId="209" tableBorderDxfId="207" totalsRowBorderDxfId="206">
  <autoFilter ref="A2:C12" xr:uid="{00000000-0009-0000-0100-00000A000000}">
    <filterColumn colId="0" hiddenButton="1"/>
    <filterColumn colId="1" hiddenButton="1"/>
    <filterColumn colId="2" hiddenButton="1"/>
  </autoFilter>
  <tableColumns count="3">
    <tableColumn id="1" xr3:uid="{00000000-0010-0000-0700-000001000000}" name="Candidate Name (Party)" dataDxfId="205"/>
    <tableColumn id="2" xr3:uid="{00000000-0010-0000-0700-000002000000}" name="Part of Kings County Vote Results" dataDxfId="204"/>
    <tableColumn id="10" xr3:uid="{00000000-0010-0000-0700-00000A000000}" name="Total Votes by Candidate " dataDxfId="203"/>
  </tableColumns>
  <tableStyleInfo name="TableStyleLight21" showFirstColumn="0" showLastColumn="0" showRowStripes="0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8000000}" name="SD57RepublicanPrimary912" displayName="SD57RepublicanPrimary912" ref="A2:C13" totalsRowShown="0" headerRowDxfId="202" dataDxfId="200" headerRowBorderDxfId="201" tableBorderDxfId="199" totalsRowBorderDxfId="198">
  <autoFilter ref="A2:C13" xr:uid="{00000000-0009-0000-0100-00000B000000}">
    <filterColumn colId="0" hiddenButton="1"/>
    <filterColumn colId="1" hiddenButton="1"/>
    <filterColumn colId="2" hiddenButton="1"/>
  </autoFilter>
  <tableColumns count="3">
    <tableColumn id="1" xr3:uid="{00000000-0010-0000-0800-000001000000}" name="Candidate Name (Party)" dataDxfId="197"/>
    <tableColumn id="2" xr3:uid="{00000000-0010-0000-0800-000002000000}" name="Part of Kings County Vote Results" dataDxfId="196"/>
    <tableColumn id="10" xr3:uid="{00000000-0010-0000-0800-00000A000000}" name="Total Votes by Candidate " dataDxfId="195"/>
  </tableColumns>
  <tableStyleInfo name="TableStyleLight21"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C12"/>
  <sheetViews>
    <sheetView tabSelected="1" zoomScale="142" zoomScaleNormal="142" workbookViewId="0">
      <selection activeCell="B10" sqref="B10"/>
    </sheetView>
  </sheetViews>
  <sheetFormatPr defaultColWidth="32" defaultRowHeight="15" x14ac:dyDescent="0.25"/>
  <cols>
    <col min="1" max="1" width="39.85546875" customWidth="1"/>
    <col min="2" max="2" width="21" style="1" customWidth="1"/>
    <col min="3" max="3" width="18.85546875" customWidth="1"/>
  </cols>
  <sheetData>
    <row r="1" spans="1:3" s="4" customFormat="1" ht="24.95" customHeight="1" x14ac:dyDescent="0.25">
      <c r="A1" s="3" t="s">
        <v>110</v>
      </c>
    </row>
    <row r="2" spans="1:3" s="2" customFormat="1" ht="27.75" customHeight="1" x14ac:dyDescent="0.25">
      <c r="A2" s="5" t="s">
        <v>0</v>
      </c>
      <c r="B2" s="21" t="s">
        <v>1</v>
      </c>
      <c r="C2" s="22" t="s">
        <v>2</v>
      </c>
    </row>
    <row r="3" spans="1:3" x14ac:dyDescent="0.25">
      <c r="A3" s="14" t="s">
        <v>3</v>
      </c>
      <c r="B3" s="6">
        <v>7075</v>
      </c>
      <c r="C3" s="7">
        <f>SUM(SD57RepublicanPrimary[[#This Row],[Part of Suffolk County Vote Results]])</f>
        <v>7075</v>
      </c>
    </row>
    <row r="4" spans="1:3" x14ac:dyDescent="0.25">
      <c r="A4" s="14" t="s">
        <v>111</v>
      </c>
      <c r="B4" s="6">
        <v>6883</v>
      </c>
      <c r="C4" s="7">
        <f>SUM(SD57RepublicanPrimary[[#This Row],[Part of Suffolk County Vote Results]])</f>
        <v>6883</v>
      </c>
    </row>
    <row r="5" spans="1:3" x14ac:dyDescent="0.25">
      <c r="A5" s="14" t="s">
        <v>112</v>
      </c>
      <c r="B5" s="6">
        <v>6717</v>
      </c>
      <c r="C5" s="7">
        <f>SUM(SD57RepublicanPrimary[[#This Row],[Part of Suffolk County Vote Results]])</f>
        <v>6717</v>
      </c>
    </row>
    <row r="6" spans="1:3" x14ac:dyDescent="0.25">
      <c r="A6" s="14" t="s">
        <v>113</v>
      </c>
      <c r="B6" s="6">
        <v>6335</v>
      </c>
      <c r="C6" s="7">
        <f>SUM(SD57RepublicanPrimary[[#This Row],[Part of Suffolk County Vote Results]])</f>
        <v>6335</v>
      </c>
    </row>
    <row r="7" spans="1:3" x14ac:dyDescent="0.25">
      <c r="A7" s="14" t="s">
        <v>12</v>
      </c>
      <c r="B7" s="6">
        <v>7015</v>
      </c>
      <c r="C7" s="7">
        <f>SUM(SD57RepublicanPrimary[[#This Row],[Part of Suffolk County Vote Results]])</f>
        <v>7015</v>
      </c>
    </row>
    <row r="8" spans="1:3" x14ac:dyDescent="0.25">
      <c r="A8" s="14" t="s">
        <v>114</v>
      </c>
      <c r="B8" s="6">
        <v>6894</v>
      </c>
      <c r="C8" s="7">
        <f>SUM(SD57RepublicanPrimary[[#This Row],[Part of Suffolk County Vote Results]])</f>
        <v>6894</v>
      </c>
    </row>
    <row r="9" spans="1:3" x14ac:dyDescent="0.25">
      <c r="A9" s="14" t="s">
        <v>4</v>
      </c>
      <c r="B9" s="6">
        <v>6234</v>
      </c>
      <c r="C9" s="7">
        <f>SUM(SD57RepublicanPrimary[[#This Row],[Part of Suffolk County Vote Results]])</f>
        <v>6234</v>
      </c>
    </row>
    <row r="10" spans="1:3" x14ac:dyDescent="0.25">
      <c r="A10" s="16" t="s">
        <v>5</v>
      </c>
      <c r="B10" s="6">
        <v>13929</v>
      </c>
      <c r="C10" s="7">
        <f>SUM(SD57RepublicanPrimary[[#This Row],[Part of Suffolk County Vote Results]])</f>
        <v>13929</v>
      </c>
    </row>
    <row r="11" spans="1:3" x14ac:dyDescent="0.25">
      <c r="A11" s="16" t="s">
        <v>6</v>
      </c>
      <c r="B11" s="6">
        <v>0</v>
      </c>
      <c r="C11" s="7">
        <f>SUM(SD57RepublicanPrimary[[#This Row],[Part of Suffolk County Vote Results]])</f>
        <v>0</v>
      </c>
    </row>
    <row r="12" spans="1:3" x14ac:dyDescent="0.25">
      <c r="A12" s="12" t="s">
        <v>7</v>
      </c>
      <c r="B12" s="8">
        <f>SUM(B3:B11)</f>
        <v>61082</v>
      </c>
      <c r="C12" s="8">
        <f>SUM(C3:C11)</f>
        <v>61082</v>
      </c>
    </row>
  </sheetData>
  <phoneticPr fontId="6" type="noConversion"/>
  <pageMargins left="0.5" right="0.5" top="0.5" bottom="0.5" header="0.3" footer="0.3"/>
  <pageSetup paperSize="5" scale="96" orientation="landscape" r:id="rId1"/>
  <tableParts count="1"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D15"/>
  <sheetViews>
    <sheetView zoomScale="160" zoomScaleNormal="160" workbookViewId="0">
      <selection activeCell="C15" sqref="C15"/>
    </sheetView>
  </sheetViews>
  <sheetFormatPr defaultColWidth="32" defaultRowHeight="15" x14ac:dyDescent="0.25"/>
  <cols>
    <col min="1" max="1" width="38.5703125" customWidth="1"/>
    <col min="2" max="3" width="21" style="1" customWidth="1"/>
    <col min="4" max="4" width="18.85546875" customWidth="1"/>
  </cols>
  <sheetData>
    <row r="1" spans="1:4" s="4" customFormat="1" ht="24.95" customHeight="1" x14ac:dyDescent="0.25">
      <c r="A1" s="3" t="s">
        <v>156</v>
      </c>
    </row>
    <row r="2" spans="1:4" s="2" customFormat="1" ht="27.75" customHeight="1" x14ac:dyDescent="0.25">
      <c r="A2" s="5" t="s">
        <v>0</v>
      </c>
      <c r="B2" s="21" t="s">
        <v>23</v>
      </c>
      <c r="C2" s="22" t="s">
        <v>24</v>
      </c>
      <c r="D2" s="22" t="s">
        <v>2</v>
      </c>
    </row>
    <row r="3" spans="1:4" x14ac:dyDescent="0.25">
      <c r="A3" s="14" t="s">
        <v>157</v>
      </c>
      <c r="B3" s="19">
        <v>9282</v>
      </c>
      <c r="C3" s="17">
        <v>7865</v>
      </c>
      <c r="D3" s="7">
        <f>SUM(SD57RepublicanPrimary581113[[#This Row],[Part of New York County Vote Results]],SD57RepublicanPrimary581113[[#This Row],[Part of Kings County Vote Results]])</f>
        <v>17147</v>
      </c>
    </row>
    <row r="4" spans="1:4" x14ac:dyDescent="0.25">
      <c r="A4" s="14" t="s">
        <v>158</v>
      </c>
      <c r="B4" s="19">
        <v>8929</v>
      </c>
      <c r="C4" s="17">
        <v>7529</v>
      </c>
      <c r="D4" s="7">
        <f>SUM(SD57RepublicanPrimary581113[[#This Row],[Part of New York County Vote Results]],SD57RepublicanPrimary581113[[#This Row],[Part of Kings County Vote Results]])</f>
        <v>16458</v>
      </c>
    </row>
    <row r="5" spans="1:4" x14ac:dyDescent="0.25">
      <c r="A5" s="14" t="s">
        <v>159</v>
      </c>
      <c r="B5" s="19">
        <v>9385</v>
      </c>
      <c r="C5" s="17">
        <v>8323</v>
      </c>
      <c r="D5" s="7">
        <f>SUM(SD57RepublicanPrimary581113[[#This Row],[Part of New York County Vote Results]],SD57RepublicanPrimary581113[[#This Row],[Part of Kings County Vote Results]])</f>
        <v>17708</v>
      </c>
    </row>
    <row r="6" spans="1:4" x14ac:dyDescent="0.25">
      <c r="A6" s="14" t="s">
        <v>26</v>
      </c>
      <c r="B6" s="19">
        <v>8960</v>
      </c>
      <c r="C6" s="17">
        <v>7526</v>
      </c>
      <c r="D6" s="7">
        <f>SUM(SD57RepublicanPrimary581113[[#This Row],[Part of New York County Vote Results]],SD57RepublicanPrimary581113[[#This Row],[Part of Kings County Vote Results]])</f>
        <v>16486</v>
      </c>
    </row>
    <row r="7" spans="1:4" x14ac:dyDescent="0.25">
      <c r="A7" s="14" t="s">
        <v>160</v>
      </c>
      <c r="B7" s="19">
        <v>9085</v>
      </c>
      <c r="C7" s="17">
        <v>7697</v>
      </c>
      <c r="D7" s="7">
        <f>SUM(SD57RepublicanPrimary581113[[#This Row],[Part of New York County Vote Results]],SD57RepublicanPrimary581113[[#This Row],[Part of Kings County Vote Results]])</f>
        <v>16782</v>
      </c>
    </row>
    <row r="8" spans="1:4" x14ac:dyDescent="0.25">
      <c r="A8" s="14" t="s">
        <v>161</v>
      </c>
      <c r="B8" s="19">
        <v>9190</v>
      </c>
      <c r="C8" s="17">
        <v>7497</v>
      </c>
      <c r="D8" s="7">
        <f>SUM(SD57RepublicanPrimary581113[[#This Row],[Part of New York County Vote Results]],SD57RepublicanPrimary581113[[#This Row],[Part of Kings County Vote Results]])</f>
        <v>16687</v>
      </c>
    </row>
    <row r="9" spans="1:4" x14ac:dyDescent="0.25">
      <c r="A9" s="14" t="s">
        <v>162</v>
      </c>
      <c r="B9" s="19">
        <v>9621</v>
      </c>
      <c r="C9" s="17">
        <v>7717</v>
      </c>
      <c r="D9" s="7">
        <f>SUM(SD57RepublicanPrimary581113[[#This Row],[Part of New York County Vote Results]],SD57RepublicanPrimary581113[[#This Row],[Part of Kings County Vote Results]])</f>
        <v>17338</v>
      </c>
    </row>
    <row r="10" spans="1:4" x14ac:dyDescent="0.25">
      <c r="A10" s="14" t="s">
        <v>163</v>
      </c>
      <c r="B10" s="19">
        <v>8886</v>
      </c>
      <c r="C10" s="17">
        <v>7498</v>
      </c>
      <c r="D10" s="7">
        <f>SUM(SD57RepublicanPrimary581113[[#This Row],[Part of New York County Vote Results]],SD57RepublicanPrimary581113[[#This Row],[Part of Kings County Vote Results]])</f>
        <v>16384</v>
      </c>
    </row>
    <row r="11" spans="1:4" x14ac:dyDescent="0.25">
      <c r="A11" s="14" t="s">
        <v>164</v>
      </c>
      <c r="B11" s="19">
        <v>9064</v>
      </c>
      <c r="C11" s="17">
        <v>7616</v>
      </c>
      <c r="D11" s="7">
        <f>SUM(SD57RepublicanPrimary581113[[#This Row],[Part of New York County Vote Results]],SD57RepublicanPrimary581113[[#This Row],[Part of Kings County Vote Results]])</f>
        <v>16680</v>
      </c>
    </row>
    <row r="12" spans="1:4" x14ac:dyDescent="0.25">
      <c r="A12" s="14" t="s">
        <v>165</v>
      </c>
      <c r="B12" s="19">
        <v>9032</v>
      </c>
      <c r="C12" s="17">
        <v>7609</v>
      </c>
      <c r="D12" s="7">
        <f>SUM(SD57RepublicanPrimary581113[[#This Row],[Part of New York County Vote Results]],SD57RepublicanPrimary581113[[#This Row],[Part of Kings County Vote Results]])</f>
        <v>16641</v>
      </c>
    </row>
    <row r="13" spans="1:4" x14ac:dyDescent="0.25">
      <c r="A13" s="16" t="s">
        <v>5</v>
      </c>
      <c r="B13" s="19">
        <v>56616</v>
      </c>
      <c r="C13" s="17">
        <v>36123</v>
      </c>
      <c r="D13" s="7">
        <f>SUM(SD57RepublicanPrimary581113[[#This Row],[Part of New York County Vote Results]],SD57RepublicanPrimary581113[[#This Row],[Part of Kings County Vote Results]])</f>
        <v>92739</v>
      </c>
    </row>
    <row r="14" spans="1:4" x14ac:dyDescent="0.25">
      <c r="A14" s="16" t="s">
        <v>6</v>
      </c>
      <c r="B14" s="19">
        <v>0</v>
      </c>
      <c r="C14" s="17">
        <v>0</v>
      </c>
      <c r="D14" s="7">
        <f>SUM(SD57RepublicanPrimary581113[[#This Row],[Part of New York County Vote Results]],SD57RepublicanPrimary581113[[#This Row],[Part of Kings County Vote Results]])</f>
        <v>0</v>
      </c>
    </row>
    <row r="15" spans="1:4" x14ac:dyDescent="0.25">
      <c r="A15" s="12" t="s">
        <v>7</v>
      </c>
      <c r="B15" s="8">
        <f>SUM(B3:B14)</f>
        <v>148050</v>
      </c>
      <c r="C15" s="8">
        <f>SUM(C3:C14)</f>
        <v>113000</v>
      </c>
      <c r="D15" s="9">
        <f>SUM(D3:D14)</f>
        <v>261050</v>
      </c>
    </row>
  </sheetData>
  <pageMargins left="0.5" right="0.5" top="0.5" bottom="0.5" header="0.3" footer="0.3"/>
  <pageSetup paperSize="5" scale="89" orientation="landscape" r:id="rId1"/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D10"/>
  <sheetViews>
    <sheetView zoomScaleNormal="100" workbookViewId="0">
      <selection activeCell="C8" sqref="C8"/>
    </sheetView>
  </sheetViews>
  <sheetFormatPr defaultColWidth="32" defaultRowHeight="15" x14ac:dyDescent="0.25"/>
  <cols>
    <col min="1" max="1" width="38.5703125" customWidth="1"/>
    <col min="2" max="3" width="21" style="1" customWidth="1"/>
    <col min="4" max="4" width="18.85546875" customWidth="1"/>
  </cols>
  <sheetData>
    <row r="1" spans="1:4" s="4" customFormat="1" ht="24.95" customHeight="1" x14ac:dyDescent="0.25">
      <c r="A1" s="3" t="s">
        <v>166</v>
      </c>
    </row>
    <row r="2" spans="1:4" s="2" customFormat="1" ht="27.75" customHeight="1" x14ac:dyDescent="0.25">
      <c r="A2" s="5" t="s">
        <v>0</v>
      </c>
      <c r="B2" s="21" t="s">
        <v>23</v>
      </c>
      <c r="C2" s="22" t="s">
        <v>99</v>
      </c>
      <c r="D2" s="22" t="s">
        <v>2</v>
      </c>
    </row>
    <row r="3" spans="1:4" x14ac:dyDescent="0.25">
      <c r="A3" s="14" t="s">
        <v>167</v>
      </c>
      <c r="B3" s="19">
        <v>2056</v>
      </c>
      <c r="C3" s="17">
        <v>3838</v>
      </c>
      <c r="D3" s="7">
        <f>SUM(SD57RepublicanPrimary58111314[[#This Row],[Richmond County Vote Results]],SD57RepublicanPrimary58111314[[#This Row],[Part of Kings County Vote Results]])</f>
        <v>5894</v>
      </c>
    </row>
    <row r="4" spans="1:4" x14ac:dyDescent="0.25">
      <c r="A4" s="14" t="s">
        <v>29</v>
      </c>
      <c r="B4" s="19">
        <v>2003</v>
      </c>
      <c r="C4" s="17">
        <v>3616</v>
      </c>
      <c r="D4" s="7">
        <f>SUM(SD57RepublicanPrimary58111314[[#This Row],[Richmond County Vote Results]],SD57RepublicanPrimary58111314[[#This Row],[Part of Kings County Vote Results]])</f>
        <v>5619</v>
      </c>
    </row>
    <row r="5" spans="1:4" x14ac:dyDescent="0.25">
      <c r="A5" s="14" t="s">
        <v>30</v>
      </c>
      <c r="B5" s="19">
        <v>2036</v>
      </c>
      <c r="C5" s="17">
        <v>3604</v>
      </c>
      <c r="D5" s="7">
        <f>SUM(SD57RepublicanPrimary58111314[[#This Row],[Richmond County Vote Results]],SD57RepublicanPrimary58111314[[#This Row],[Part of Kings County Vote Results]])</f>
        <v>5640</v>
      </c>
    </row>
    <row r="6" spans="1:4" x14ac:dyDescent="0.25">
      <c r="A6" s="14" t="s">
        <v>168</v>
      </c>
      <c r="B6" s="19">
        <v>1977</v>
      </c>
      <c r="C6" s="17">
        <v>3565</v>
      </c>
      <c r="D6" s="7">
        <f>SUM(SD57RepublicanPrimary58111314[[#This Row],[Richmond County Vote Results]],SD57RepublicanPrimary58111314[[#This Row],[Part of Kings County Vote Results]])</f>
        <v>5542</v>
      </c>
    </row>
    <row r="7" spans="1:4" x14ac:dyDescent="0.25">
      <c r="A7" s="14" t="s">
        <v>169</v>
      </c>
      <c r="B7" s="19">
        <v>1928</v>
      </c>
      <c r="C7" s="17">
        <v>4030</v>
      </c>
      <c r="D7" s="7">
        <f>SUM(SD57RepublicanPrimary58111314[[#This Row],[Richmond County Vote Results]],SD57RepublicanPrimary58111314[[#This Row],[Part of Kings County Vote Results]])</f>
        <v>5958</v>
      </c>
    </row>
    <row r="8" spans="1:4" x14ac:dyDescent="0.25">
      <c r="A8" s="16" t="s">
        <v>5</v>
      </c>
      <c r="B8" s="19">
        <v>6165</v>
      </c>
      <c r="C8" s="17">
        <v>13092</v>
      </c>
      <c r="D8" s="7">
        <f>SUM(SD57RepublicanPrimary58111314[[#This Row],[Richmond County Vote Results]],SD57RepublicanPrimary58111314[[#This Row],[Part of Kings County Vote Results]])</f>
        <v>19257</v>
      </c>
    </row>
    <row r="9" spans="1:4" x14ac:dyDescent="0.25">
      <c r="A9" s="16" t="s">
        <v>6</v>
      </c>
      <c r="B9" s="19">
        <v>0</v>
      </c>
      <c r="C9" s="17">
        <v>0</v>
      </c>
      <c r="D9" s="7">
        <f>SUM(SD57RepublicanPrimary58111314[[#This Row],[Richmond County Vote Results]],SD57RepublicanPrimary58111314[[#This Row],[Part of Kings County Vote Results]])</f>
        <v>0</v>
      </c>
    </row>
    <row r="10" spans="1:4" x14ac:dyDescent="0.25">
      <c r="A10" s="12" t="s">
        <v>7</v>
      </c>
      <c r="B10" s="8">
        <f>SUM(B3:B9)</f>
        <v>16165</v>
      </c>
      <c r="C10" s="8">
        <f>SUM(C3:C9)</f>
        <v>31745</v>
      </c>
      <c r="D10" s="9">
        <f>SUM(D3:D9)</f>
        <v>47910</v>
      </c>
    </row>
  </sheetData>
  <pageMargins left="0.5" right="0.5" top="0.5" bottom="0.5" header="0.3" footer="0.3"/>
  <pageSetup paperSize="5" orientation="landscape" r:id="rId1"/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C16"/>
  <sheetViews>
    <sheetView zoomScaleNormal="100" workbookViewId="0">
      <selection activeCell="B16" sqref="B16"/>
    </sheetView>
  </sheetViews>
  <sheetFormatPr defaultColWidth="32" defaultRowHeight="15" x14ac:dyDescent="0.25"/>
  <cols>
    <col min="1" max="1" width="38.5703125" customWidth="1"/>
    <col min="2" max="2" width="21" style="1" customWidth="1"/>
    <col min="3" max="3" width="18.85546875" customWidth="1"/>
  </cols>
  <sheetData>
    <row r="1" spans="1:3" s="4" customFormat="1" ht="24.95" customHeight="1" x14ac:dyDescent="0.25">
      <c r="A1" s="3" t="s">
        <v>170</v>
      </c>
    </row>
    <row r="2" spans="1:3" s="2" customFormat="1" ht="27.75" customHeight="1" x14ac:dyDescent="0.25">
      <c r="A2" s="5" t="s">
        <v>0</v>
      </c>
      <c r="B2" s="22" t="s">
        <v>24</v>
      </c>
      <c r="C2" s="22" t="s">
        <v>2</v>
      </c>
    </row>
    <row r="3" spans="1:3" x14ac:dyDescent="0.25">
      <c r="A3" s="14" t="s">
        <v>171</v>
      </c>
      <c r="B3" s="17">
        <v>27254</v>
      </c>
      <c r="C3" s="7">
        <f>SUM(SD57RepublicanPrimary561015[[#This Row],[Part of New York County Vote Results]])</f>
        <v>27254</v>
      </c>
    </row>
    <row r="4" spans="1:3" x14ac:dyDescent="0.25">
      <c r="A4" s="14" t="s">
        <v>172</v>
      </c>
      <c r="B4" s="17">
        <v>29147</v>
      </c>
      <c r="C4" s="7">
        <f>SUM(SD57RepublicanPrimary561015[[#This Row],[Part of New York County Vote Results]])</f>
        <v>29147</v>
      </c>
    </row>
    <row r="5" spans="1:3" x14ac:dyDescent="0.25">
      <c r="A5" s="14" t="s">
        <v>173</v>
      </c>
      <c r="B5" s="17">
        <v>27018</v>
      </c>
      <c r="C5" s="7">
        <f>SUM(SD57RepublicanPrimary561015[[#This Row],[Part of New York County Vote Results]])</f>
        <v>27018</v>
      </c>
    </row>
    <row r="6" spans="1:3" x14ac:dyDescent="0.25">
      <c r="A6" s="14" t="s">
        <v>174</v>
      </c>
      <c r="B6" s="17">
        <v>28080</v>
      </c>
      <c r="C6" s="7">
        <f>SUM(SD57RepublicanPrimary561015[[#This Row],[Part of New York County Vote Results]])</f>
        <v>28080</v>
      </c>
    </row>
    <row r="7" spans="1:3" x14ac:dyDescent="0.25">
      <c r="A7" s="14" t="s">
        <v>175</v>
      </c>
      <c r="B7" s="17">
        <v>26240</v>
      </c>
      <c r="C7" s="7">
        <f>SUM(SD57RepublicanPrimary561015[[#This Row],[Part of New York County Vote Results]])</f>
        <v>26240</v>
      </c>
    </row>
    <row r="8" spans="1:3" x14ac:dyDescent="0.25">
      <c r="A8" s="14" t="s">
        <v>176</v>
      </c>
      <c r="B8" s="17">
        <v>27371</v>
      </c>
      <c r="C8" s="7">
        <f>SUM(SD57RepublicanPrimary561015[[#This Row],[Part of New York County Vote Results]])</f>
        <v>27371</v>
      </c>
    </row>
    <row r="9" spans="1:3" x14ac:dyDescent="0.25">
      <c r="A9" s="14" t="s">
        <v>177</v>
      </c>
      <c r="B9" s="17">
        <v>25827</v>
      </c>
      <c r="C9" s="7">
        <f>SUM(SD57RepublicanPrimary561015[[#This Row],[Part of New York County Vote Results]])</f>
        <v>25827</v>
      </c>
    </row>
    <row r="10" spans="1:3" x14ac:dyDescent="0.25">
      <c r="A10" s="14" t="s">
        <v>178</v>
      </c>
      <c r="B10" s="17">
        <v>26747</v>
      </c>
      <c r="C10" s="7">
        <f>SUM(SD57RepublicanPrimary561015[[#This Row],[Part of New York County Vote Results]])</f>
        <v>26747</v>
      </c>
    </row>
    <row r="11" spans="1:3" x14ac:dyDescent="0.25">
      <c r="A11" s="14" t="s">
        <v>179</v>
      </c>
      <c r="B11" s="17">
        <v>26201</v>
      </c>
      <c r="C11" s="7">
        <f>SUM(SD57RepublicanPrimary561015[[#This Row],[Part of New York County Vote Results]])</f>
        <v>26201</v>
      </c>
    </row>
    <row r="12" spans="1:3" x14ac:dyDescent="0.25">
      <c r="A12" s="14" t="s">
        <v>180</v>
      </c>
      <c r="B12" s="17">
        <v>26622</v>
      </c>
      <c r="C12" s="7">
        <f>SUM(SD57RepublicanPrimary561015[[#This Row],[Part of New York County Vote Results]])</f>
        <v>26622</v>
      </c>
    </row>
    <row r="13" spans="1:3" x14ac:dyDescent="0.25">
      <c r="A13" s="14" t="s">
        <v>181</v>
      </c>
      <c r="B13" s="17">
        <v>26167</v>
      </c>
      <c r="C13" s="7">
        <f>SUM(SD57RepublicanPrimary561015[[#This Row],[Part of New York County Vote Results]])</f>
        <v>26167</v>
      </c>
    </row>
    <row r="14" spans="1:3" x14ac:dyDescent="0.25">
      <c r="A14" s="16" t="s">
        <v>5</v>
      </c>
      <c r="B14" s="17">
        <v>98336</v>
      </c>
      <c r="C14" s="7">
        <f>SUM(SD57RepublicanPrimary561015[[#This Row],[Part of New York County Vote Results]])</f>
        <v>98336</v>
      </c>
    </row>
    <row r="15" spans="1:3" x14ac:dyDescent="0.25">
      <c r="A15" s="16" t="s">
        <v>6</v>
      </c>
      <c r="B15" s="17">
        <v>0</v>
      </c>
      <c r="C15" s="7">
        <f>SUM(SD57RepublicanPrimary561015[[#This Row],[Part of New York County Vote Results]])</f>
        <v>0</v>
      </c>
    </row>
    <row r="16" spans="1:3" x14ac:dyDescent="0.25">
      <c r="A16" s="12" t="s">
        <v>7</v>
      </c>
      <c r="B16" s="8">
        <f>SUM(B3:B15)</f>
        <v>395010</v>
      </c>
      <c r="C16" s="9">
        <f>SUM(C3:C15)</f>
        <v>395010</v>
      </c>
    </row>
  </sheetData>
  <pageMargins left="0.5" right="0.5" top="0.5" bottom="0.5" header="0.3" footer="0.3"/>
  <pageSetup paperSize="5" scale="81" orientation="landscape" r:id="rId1"/>
  <tableParts count="1">
    <tablePart r:id="rId2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D13"/>
  <sheetViews>
    <sheetView zoomScaleNormal="100" workbookViewId="0">
      <selection activeCell="A4" sqref="A4"/>
    </sheetView>
  </sheetViews>
  <sheetFormatPr defaultColWidth="32" defaultRowHeight="15" x14ac:dyDescent="0.25"/>
  <cols>
    <col min="1" max="1" width="38.5703125" customWidth="1"/>
    <col min="2" max="3" width="21" style="1" customWidth="1"/>
    <col min="4" max="4" width="18.85546875" customWidth="1"/>
  </cols>
  <sheetData>
    <row r="1" spans="1:4" s="4" customFormat="1" ht="24.95" customHeight="1" x14ac:dyDescent="0.25">
      <c r="A1" s="3" t="s">
        <v>93</v>
      </c>
    </row>
    <row r="2" spans="1:4" s="2" customFormat="1" ht="27.75" customHeight="1" x14ac:dyDescent="0.25">
      <c r="A2" s="5" t="s">
        <v>0</v>
      </c>
      <c r="B2" s="21" t="s">
        <v>31</v>
      </c>
      <c r="C2" s="22" t="s">
        <v>24</v>
      </c>
      <c r="D2" s="22" t="s">
        <v>2</v>
      </c>
    </row>
    <row r="3" spans="1:4" x14ac:dyDescent="0.25">
      <c r="A3" s="14" t="s">
        <v>272</v>
      </c>
      <c r="B3" s="19">
        <v>1303</v>
      </c>
      <c r="C3" s="17">
        <v>10474</v>
      </c>
      <c r="D3" s="7">
        <f>SUM(SD57RepublicanPrimary5811131416[[#This Row],[Part of New York County Vote Results]],SD57RepublicanPrimary5811131416[[#This Row],[Part of Bronx County Vote Results]])</f>
        <v>11777</v>
      </c>
    </row>
    <row r="4" spans="1:4" x14ac:dyDescent="0.25">
      <c r="A4" s="14" t="s">
        <v>182</v>
      </c>
      <c r="B4" s="19">
        <v>1373</v>
      </c>
      <c r="C4" s="17">
        <v>11776</v>
      </c>
      <c r="D4" s="7">
        <f>SUM(SD57RepublicanPrimary5811131416[[#This Row],[Part of New York County Vote Results]],SD57RepublicanPrimary5811131416[[#This Row],[Part of Bronx County Vote Results]])</f>
        <v>13149</v>
      </c>
    </row>
    <row r="5" spans="1:4" x14ac:dyDescent="0.25">
      <c r="A5" s="14" t="s">
        <v>183</v>
      </c>
      <c r="B5" s="19">
        <v>1319</v>
      </c>
      <c r="C5" s="17">
        <v>11153</v>
      </c>
      <c r="D5" s="7">
        <f>SUM(SD57RepublicanPrimary5811131416[[#This Row],[Part of New York County Vote Results]],SD57RepublicanPrimary5811131416[[#This Row],[Part of Bronx County Vote Results]])</f>
        <v>12472</v>
      </c>
    </row>
    <row r="6" spans="1:4" x14ac:dyDescent="0.25">
      <c r="A6" s="14" t="s">
        <v>184</v>
      </c>
      <c r="B6" s="19">
        <v>1349</v>
      </c>
      <c r="C6" s="17">
        <v>10064</v>
      </c>
      <c r="D6" s="7">
        <f>SUM(SD57RepublicanPrimary5811131416[[#This Row],[Part of New York County Vote Results]],SD57RepublicanPrimary5811131416[[#This Row],[Part of Bronx County Vote Results]])</f>
        <v>11413</v>
      </c>
    </row>
    <row r="7" spans="1:4" x14ac:dyDescent="0.25">
      <c r="A7" s="14" t="s">
        <v>185</v>
      </c>
      <c r="B7" s="19">
        <v>1256</v>
      </c>
      <c r="C7" s="17">
        <v>10427</v>
      </c>
      <c r="D7" s="7">
        <f>SUM(SD57RepublicanPrimary5811131416[[#This Row],[Part of New York County Vote Results]],SD57RepublicanPrimary5811131416[[#This Row],[Part of Bronx County Vote Results]])</f>
        <v>11683</v>
      </c>
    </row>
    <row r="8" spans="1:4" x14ac:dyDescent="0.25">
      <c r="A8" s="14" t="s">
        <v>186</v>
      </c>
      <c r="B8" s="19">
        <v>1217</v>
      </c>
      <c r="C8" s="17">
        <v>10433</v>
      </c>
      <c r="D8" s="7">
        <f>SUM(SD57RepublicanPrimary5811131416[[#This Row],[Part of New York County Vote Results]],SD57RepublicanPrimary5811131416[[#This Row],[Part of Bronx County Vote Results]])</f>
        <v>11650</v>
      </c>
    </row>
    <row r="9" spans="1:4" x14ac:dyDescent="0.25">
      <c r="A9" s="14" t="s">
        <v>187</v>
      </c>
      <c r="B9" s="19">
        <v>1523</v>
      </c>
      <c r="C9" s="17">
        <v>10128</v>
      </c>
      <c r="D9" s="7">
        <f>SUM(SD57RepublicanPrimary5811131416[[#This Row],[Part of New York County Vote Results]],SD57RepublicanPrimary5811131416[[#This Row],[Part of Bronx County Vote Results]])</f>
        <v>11651</v>
      </c>
    </row>
    <row r="10" spans="1:4" x14ac:dyDescent="0.25">
      <c r="A10" s="14" t="s">
        <v>188</v>
      </c>
      <c r="B10" s="19">
        <v>1142</v>
      </c>
      <c r="C10" s="17">
        <v>9651</v>
      </c>
      <c r="D10" s="7">
        <f>SUM(SD57RepublicanPrimary5811131416[[#This Row],[Part of New York County Vote Results]],SD57RepublicanPrimary5811131416[[#This Row],[Part of Bronx County Vote Results]])</f>
        <v>10793</v>
      </c>
    </row>
    <row r="11" spans="1:4" x14ac:dyDescent="0.25">
      <c r="A11" s="16" t="s">
        <v>5</v>
      </c>
      <c r="B11" s="19">
        <v>9118</v>
      </c>
      <c r="C11" s="17">
        <v>56662</v>
      </c>
      <c r="D11" s="7">
        <f>SUM(SD57RepublicanPrimary5811131416[[#This Row],[Part of New York County Vote Results]],SD57RepublicanPrimary5811131416[[#This Row],[Part of Bronx County Vote Results]])</f>
        <v>65780</v>
      </c>
    </row>
    <row r="12" spans="1:4" x14ac:dyDescent="0.25">
      <c r="A12" s="16" t="s">
        <v>6</v>
      </c>
      <c r="B12" s="19">
        <v>0</v>
      </c>
      <c r="C12" s="17">
        <v>0</v>
      </c>
      <c r="D12" s="7">
        <f>SUM(SD57RepublicanPrimary5811131416[[#This Row],[Part of New York County Vote Results]],SD57RepublicanPrimary5811131416[[#This Row],[Part of Bronx County Vote Results]])</f>
        <v>0</v>
      </c>
    </row>
    <row r="13" spans="1:4" x14ac:dyDescent="0.25">
      <c r="A13" s="12" t="s">
        <v>7</v>
      </c>
      <c r="B13" s="8">
        <f>SUM(B3:B12)</f>
        <v>19600</v>
      </c>
      <c r="C13" s="8">
        <f>SUM(C3:C12)</f>
        <v>140768</v>
      </c>
      <c r="D13" s="9">
        <f>SUM(D3:D12)</f>
        <v>160368</v>
      </c>
    </row>
  </sheetData>
  <pageMargins left="0.5" right="0.5" top="0.5" bottom="0.5" header="0.3" footer="0.3"/>
  <pageSetup paperSize="5" scale="83" orientation="landscape" r:id="rId1"/>
  <tableParts count="1">
    <tablePart r:id="rId2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D11"/>
  <sheetViews>
    <sheetView zoomScaleNormal="100" workbookViewId="0">
      <selection activeCell="C3" sqref="C3"/>
    </sheetView>
  </sheetViews>
  <sheetFormatPr defaultColWidth="32" defaultRowHeight="15" x14ac:dyDescent="0.25"/>
  <cols>
    <col min="1" max="1" width="38.5703125" customWidth="1"/>
    <col min="2" max="3" width="21" style="1" customWidth="1"/>
    <col min="4" max="4" width="18.85546875" customWidth="1"/>
  </cols>
  <sheetData>
    <row r="1" spans="1:4" s="4" customFormat="1" ht="24.95" customHeight="1" x14ac:dyDescent="0.25">
      <c r="A1" s="3" t="s">
        <v>94</v>
      </c>
    </row>
    <row r="2" spans="1:4" s="2" customFormat="1" ht="27.75" customHeight="1" x14ac:dyDescent="0.25">
      <c r="A2" s="5" t="s">
        <v>0</v>
      </c>
      <c r="B2" s="21" t="s">
        <v>31</v>
      </c>
      <c r="C2" s="22" t="s">
        <v>10</v>
      </c>
      <c r="D2" s="22" t="s">
        <v>2</v>
      </c>
    </row>
    <row r="3" spans="1:4" x14ac:dyDescent="0.25">
      <c r="A3" s="14" t="s">
        <v>189</v>
      </c>
      <c r="B3" s="19">
        <v>5411</v>
      </c>
      <c r="C3" s="17">
        <v>3715</v>
      </c>
      <c r="D3" s="7">
        <f>SUM(SD57RepublicanPrimary581113141617[[#This Row],[Part of Queens County Vote Results]],SD57RepublicanPrimary581113141617[[#This Row],[Part of Bronx County Vote Results]])</f>
        <v>9126</v>
      </c>
    </row>
    <row r="4" spans="1:4" x14ac:dyDescent="0.25">
      <c r="A4" s="14" t="s">
        <v>32</v>
      </c>
      <c r="B4" s="19">
        <v>5129</v>
      </c>
      <c r="C4" s="17">
        <v>3379</v>
      </c>
      <c r="D4" s="7">
        <f>SUM(SD57RepublicanPrimary581113141617[[#This Row],[Part of Queens County Vote Results]],SD57RepublicanPrimary581113141617[[#This Row],[Part of Bronx County Vote Results]])</f>
        <v>8508</v>
      </c>
    </row>
    <row r="5" spans="1:4" x14ac:dyDescent="0.25">
      <c r="A5" s="14" t="s">
        <v>33</v>
      </c>
      <c r="B5" s="19">
        <v>4223</v>
      </c>
      <c r="C5" s="17">
        <v>3408</v>
      </c>
      <c r="D5" s="7">
        <f>SUM(SD57RepublicanPrimary581113141617[[#This Row],[Part of Queens County Vote Results]],SD57RepublicanPrimary581113141617[[#This Row],[Part of Bronx County Vote Results]])</f>
        <v>7631</v>
      </c>
    </row>
    <row r="6" spans="1:4" x14ac:dyDescent="0.25">
      <c r="A6" s="14" t="s">
        <v>190</v>
      </c>
      <c r="B6" s="19">
        <v>4339</v>
      </c>
      <c r="C6" s="17">
        <v>3376</v>
      </c>
      <c r="D6" s="7">
        <f>SUM(SD57RepublicanPrimary581113141617[[#This Row],[Part of Queens County Vote Results]],SD57RepublicanPrimary581113141617[[#This Row],[Part of Bronx County Vote Results]])</f>
        <v>7715</v>
      </c>
    </row>
    <row r="7" spans="1:4" x14ac:dyDescent="0.25">
      <c r="A7" s="14" t="s">
        <v>191</v>
      </c>
      <c r="B7" s="19">
        <v>4555</v>
      </c>
      <c r="C7" s="17">
        <v>3396</v>
      </c>
      <c r="D7" s="7">
        <f>SUM(SD57RepublicanPrimary581113141617[[#This Row],[Part of Queens County Vote Results]],SD57RepublicanPrimary581113141617[[#This Row],[Part of Bronx County Vote Results]])</f>
        <v>7951</v>
      </c>
    </row>
    <row r="8" spans="1:4" x14ac:dyDescent="0.25">
      <c r="A8" s="14" t="s">
        <v>192</v>
      </c>
      <c r="B8" s="19">
        <v>4243</v>
      </c>
      <c r="C8" s="17">
        <v>3359</v>
      </c>
      <c r="D8" s="7">
        <f>SUM(SD57RepublicanPrimary581113141617[[#This Row],[Part of Queens County Vote Results]],SD57RepublicanPrimary581113141617[[#This Row],[Part of Bronx County Vote Results]])</f>
        <v>7602</v>
      </c>
    </row>
    <row r="9" spans="1:4" x14ac:dyDescent="0.25">
      <c r="A9" s="16" t="s">
        <v>5</v>
      </c>
      <c r="B9" s="19">
        <v>18810</v>
      </c>
      <c r="C9" s="17">
        <v>14875</v>
      </c>
      <c r="D9" s="7">
        <f>SUM(SD57RepublicanPrimary581113141617[[#This Row],[Part of Queens County Vote Results]],SD57RepublicanPrimary581113141617[[#This Row],[Part of Bronx County Vote Results]])</f>
        <v>33685</v>
      </c>
    </row>
    <row r="10" spans="1:4" x14ac:dyDescent="0.25">
      <c r="A10" s="16" t="s">
        <v>6</v>
      </c>
      <c r="B10" s="19">
        <v>0</v>
      </c>
      <c r="C10" s="17">
        <v>0</v>
      </c>
      <c r="D10" s="7">
        <f>SUM(SD57RepublicanPrimary581113141617[[#This Row],[Part of Queens County Vote Results]],SD57RepublicanPrimary581113141617[[#This Row],[Part of Bronx County Vote Results]])</f>
        <v>0</v>
      </c>
    </row>
    <row r="11" spans="1:4" x14ac:dyDescent="0.25">
      <c r="A11" s="12" t="s">
        <v>7</v>
      </c>
      <c r="B11" s="8">
        <f>SUM(B3:B10)</f>
        <v>46710</v>
      </c>
      <c r="C11" s="8">
        <f>SUM(C3:C10)</f>
        <v>35508</v>
      </c>
      <c r="D11" s="9">
        <f>SUM(D3:D10)</f>
        <v>82218</v>
      </c>
    </row>
  </sheetData>
  <pageMargins left="0.5" right="0.5" top="0.5" bottom="0.5" header="0.3" footer="0.3"/>
  <pageSetup paperSize="5" orientation="landscape" r:id="rId1"/>
  <tableParts count="1">
    <tablePart r:id="rId2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C10"/>
  <sheetViews>
    <sheetView zoomScale="136" zoomScaleNormal="136" workbookViewId="0">
      <selection activeCell="B10" sqref="B10"/>
    </sheetView>
  </sheetViews>
  <sheetFormatPr defaultColWidth="32" defaultRowHeight="15" x14ac:dyDescent="0.25"/>
  <cols>
    <col min="1" max="1" width="38.5703125" customWidth="1"/>
    <col min="2" max="2" width="21" style="1" customWidth="1"/>
    <col min="3" max="3" width="18.85546875" customWidth="1"/>
  </cols>
  <sheetData>
    <row r="1" spans="1:3" s="4" customFormat="1" ht="24.95" customHeight="1" x14ac:dyDescent="0.25">
      <c r="A1" s="3" t="s">
        <v>193</v>
      </c>
    </row>
    <row r="2" spans="1:3" s="2" customFormat="1" ht="27.75" customHeight="1" x14ac:dyDescent="0.25">
      <c r="A2" s="5" t="s">
        <v>0</v>
      </c>
      <c r="B2" s="21" t="s">
        <v>31</v>
      </c>
      <c r="C2" s="22" t="s">
        <v>2</v>
      </c>
    </row>
    <row r="3" spans="1:3" x14ac:dyDescent="0.25">
      <c r="A3" s="14" t="s">
        <v>34</v>
      </c>
      <c r="B3" s="19">
        <v>7609</v>
      </c>
      <c r="C3" s="7">
        <f>SUM(SD57RepublicanPrimary91218[[#This Row],[Part of Bronx County Vote Results]])</f>
        <v>7609</v>
      </c>
    </row>
    <row r="4" spans="1:3" x14ac:dyDescent="0.25">
      <c r="A4" s="14" t="s">
        <v>37</v>
      </c>
      <c r="B4" s="19">
        <v>7805</v>
      </c>
      <c r="C4" s="7">
        <f>SUM(SD57RepublicanPrimary91218[[#This Row],[Part of Bronx County Vote Results]])</f>
        <v>7805</v>
      </c>
    </row>
    <row r="5" spans="1:3" x14ac:dyDescent="0.25">
      <c r="A5" s="14" t="s">
        <v>194</v>
      </c>
      <c r="B5" s="19">
        <v>6694</v>
      </c>
      <c r="C5" s="7">
        <f>SUM(SD57RepublicanPrimary91218[[#This Row],[Part of Bronx County Vote Results]])</f>
        <v>6694</v>
      </c>
    </row>
    <row r="6" spans="1:3" x14ac:dyDescent="0.25">
      <c r="A6" s="14" t="s">
        <v>35</v>
      </c>
      <c r="B6" s="19">
        <v>7275</v>
      </c>
      <c r="C6" s="7">
        <f>SUM(SD57RepublicanPrimary91218[[#This Row],[Part of Bronx County Vote Results]])</f>
        <v>7275</v>
      </c>
    </row>
    <row r="7" spans="1:3" x14ac:dyDescent="0.25">
      <c r="A7" s="14" t="s">
        <v>195</v>
      </c>
      <c r="B7" s="19">
        <v>6374</v>
      </c>
      <c r="C7" s="7">
        <f>SUM(SD57RepublicanPrimary91218[[#This Row],[Part of Bronx County Vote Results]])</f>
        <v>6374</v>
      </c>
    </row>
    <row r="8" spans="1:3" x14ac:dyDescent="0.25">
      <c r="A8" s="16" t="s">
        <v>5</v>
      </c>
      <c r="B8" s="19">
        <v>24748</v>
      </c>
      <c r="C8" s="7">
        <f>SUM(SD57RepublicanPrimary91218[[#This Row],[Part of Bronx County Vote Results]])</f>
        <v>24748</v>
      </c>
    </row>
    <row r="9" spans="1:3" x14ac:dyDescent="0.25">
      <c r="A9" s="16" t="s">
        <v>6</v>
      </c>
      <c r="B9" s="19">
        <v>0</v>
      </c>
      <c r="C9" s="7">
        <f>SUM(SD57RepublicanPrimary91218[[#This Row],[Part of Bronx County Vote Results]])</f>
        <v>0</v>
      </c>
    </row>
    <row r="10" spans="1:3" x14ac:dyDescent="0.25">
      <c r="A10" s="12" t="s">
        <v>7</v>
      </c>
      <c r="B10" s="8">
        <f>SUM(B3:B9)</f>
        <v>60505</v>
      </c>
      <c r="C10" s="9">
        <f>SUM(C3:C9)</f>
        <v>60505</v>
      </c>
    </row>
  </sheetData>
  <pageMargins left="0.5" right="0.5" top="0.5" bottom="0.5" header="0.3" footer="0.3"/>
  <pageSetup paperSize="5" scale="98" orientation="landscape" r:id="rId1"/>
  <tableParts count="1">
    <tablePart r:id="rId2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D13"/>
  <sheetViews>
    <sheetView zoomScale="208" zoomScaleNormal="208" workbookViewId="0">
      <selection activeCell="B3" sqref="B3"/>
    </sheetView>
  </sheetViews>
  <sheetFormatPr defaultColWidth="32" defaultRowHeight="15" x14ac:dyDescent="0.25"/>
  <cols>
    <col min="1" max="1" width="38.5703125" customWidth="1"/>
    <col min="2" max="3" width="21" style="1" customWidth="1"/>
    <col min="4" max="4" width="18.85546875" customWidth="1"/>
  </cols>
  <sheetData>
    <row r="1" spans="1:4" s="4" customFormat="1" ht="24.95" customHeight="1" x14ac:dyDescent="0.25">
      <c r="A1" s="3" t="s">
        <v>95</v>
      </c>
    </row>
    <row r="2" spans="1:4" s="2" customFormat="1" ht="27.75" customHeight="1" x14ac:dyDescent="0.25">
      <c r="A2" s="5" t="s">
        <v>0</v>
      </c>
      <c r="B2" s="21" t="s">
        <v>31</v>
      </c>
      <c r="C2" s="22" t="s">
        <v>36</v>
      </c>
      <c r="D2" s="22" t="s">
        <v>2</v>
      </c>
    </row>
    <row r="3" spans="1:4" x14ac:dyDescent="0.25">
      <c r="A3" s="14" t="s">
        <v>196</v>
      </c>
      <c r="B3" s="19">
        <v>847</v>
      </c>
      <c r="C3" s="17">
        <v>8910</v>
      </c>
      <c r="D3" s="7">
        <f>SUM(SD57RepublicanPrimary58111314161719[[#This Row],[Part of Westchester County Vote Results]],SD57RepublicanPrimary58111314161719[[#This Row],[Part of Bronx County Vote Results]])</f>
        <v>9757</v>
      </c>
    </row>
    <row r="4" spans="1:4" x14ac:dyDescent="0.25">
      <c r="A4" s="14" t="s">
        <v>197</v>
      </c>
      <c r="B4" s="19">
        <v>1271</v>
      </c>
      <c r="C4" s="17">
        <v>8649</v>
      </c>
      <c r="D4" s="7">
        <f>SUM(SD57RepublicanPrimary58111314161719[[#This Row],[Part of Westchester County Vote Results]],SD57RepublicanPrimary58111314161719[[#This Row],[Part of Bronx County Vote Results]])</f>
        <v>9920</v>
      </c>
    </row>
    <row r="5" spans="1:4" x14ac:dyDescent="0.25">
      <c r="A5" s="14" t="s">
        <v>198</v>
      </c>
      <c r="B5" s="19">
        <v>797</v>
      </c>
      <c r="C5" s="17">
        <v>8588</v>
      </c>
      <c r="D5" s="7">
        <f>SUM(SD57RepublicanPrimary58111314161719[[#This Row],[Part of Westchester County Vote Results]],SD57RepublicanPrimary58111314161719[[#This Row],[Part of Bronx County Vote Results]])</f>
        <v>9385</v>
      </c>
    </row>
    <row r="6" spans="1:4" x14ac:dyDescent="0.25">
      <c r="A6" s="14" t="s">
        <v>199</v>
      </c>
      <c r="B6" s="19">
        <v>811</v>
      </c>
      <c r="C6" s="17">
        <v>10096</v>
      </c>
      <c r="D6" s="7">
        <f>SUM(SD57RepublicanPrimary58111314161719[[#This Row],[Part of Westchester County Vote Results]],SD57RepublicanPrimary58111314161719[[#This Row],[Part of Bronx County Vote Results]])</f>
        <v>10907</v>
      </c>
    </row>
    <row r="7" spans="1:4" x14ac:dyDescent="0.25">
      <c r="A7" s="14" t="s">
        <v>39</v>
      </c>
      <c r="B7" s="19">
        <v>768</v>
      </c>
      <c r="C7" s="17">
        <v>8245</v>
      </c>
      <c r="D7" s="7">
        <f>SUM(SD57RepublicanPrimary58111314161719[[#This Row],[Part of Westchester County Vote Results]],SD57RepublicanPrimary58111314161719[[#This Row],[Part of Bronx County Vote Results]])</f>
        <v>9013</v>
      </c>
    </row>
    <row r="8" spans="1:4" x14ac:dyDescent="0.25">
      <c r="A8" s="14" t="s">
        <v>200</v>
      </c>
      <c r="B8" s="19">
        <v>779</v>
      </c>
      <c r="C8" s="17">
        <v>7665</v>
      </c>
      <c r="D8" s="7">
        <f>SUM(SD57RepublicanPrimary58111314161719[[#This Row],[Part of Westchester County Vote Results]],SD57RepublicanPrimary58111314161719[[#This Row],[Part of Bronx County Vote Results]])</f>
        <v>8444</v>
      </c>
    </row>
    <row r="9" spans="1:4" x14ac:dyDescent="0.25">
      <c r="A9" s="14" t="s">
        <v>201</v>
      </c>
      <c r="B9" s="19">
        <v>774</v>
      </c>
      <c r="C9" s="17">
        <v>7634</v>
      </c>
      <c r="D9" s="7">
        <f>SUM(SD57RepublicanPrimary58111314161719[[#This Row],[Part of Westchester County Vote Results]],SD57RepublicanPrimary58111314161719[[#This Row],[Part of Bronx County Vote Results]])</f>
        <v>8408</v>
      </c>
    </row>
    <row r="10" spans="1:4" x14ac:dyDescent="0.25">
      <c r="A10" s="14" t="s">
        <v>202</v>
      </c>
      <c r="B10" s="19">
        <v>809</v>
      </c>
      <c r="C10" s="17">
        <v>8139</v>
      </c>
      <c r="D10" s="7">
        <f>SUM(SD57RepublicanPrimary58111314161719[[#This Row],[Part of Westchester County Vote Results]],SD57RepublicanPrimary58111314161719[[#This Row],[Part of Bronx County Vote Results]])</f>
        <v>8948</v>
      </c>
    </row>
    <row r="11" spans="1:4" x14ac:dyDescent="0.25">
      <c r="A11" s="16" t="s">
        <v>5</v>
      </c>
      <c r="B11" s="20">
        <v>4704</v>
      </c>
      <c r="C11" s="17">
        <v>32642</v>
      </c>
      <c r="D11" s="7">
        <f>SUM(SD57RepublicanPrimary58111314161719[[#This Row],[Part of Westchester County Vote Results]],SD57RepublicanPrimary58111314161719[[#This Row],[Part of Bronx County Vote Results]])</f>
        <v>37346</v>
      </c>
    </row>
    <row r="12" spans="1:4" x14ac:dyDescent="0.25">
      <c r="A12" s="16" t="s">
        <v>6</v>
      </c>
      <c r="B12" s="20">
        <v>0</v>
      </c>
      <c r="C12" s="17">
        <v>0</v>
      </c>
      <c r="D12" s="7">
        <f>SUM(SD57RepublicanPrimary58111314161719[[#This Row],[Part of Westchester County Vote Results]],SD57RepublicanPrimary58111314161719[[#This Row],[Part of Bronx County Vote Results]])</f>
        <v>0</v>
      </c>
    </row>
    <row r="13" spans="1:4" x14ac:dyDescent="0.25">
      <c r="A13" s="12" t="s">
        <v>7</v>
      </c>
      <c r="B13" s="8">
        <f>SUM(B3:B12)</f>
        <v>11560</v>
      </c>
      <c r="C13" s="18">
        <f>SUM(C3:C12)</f>
        <v>100568</v>
      </c>
      <c r="D13" s="9">
        <f>SUM(D3:D12)</f>
        <v>112128</v>
      </c>
    </row>
  </sheetData>
  <pageMargins left="0.5" right="0.5" top="0.5" bottom="0.5" header="0.3" footer="0.3"/>
  <pageSetup paperSize="5" scale="78" orientation="landscape" r:id="rId1"/>
  <tableParts count="1">
    <tablePart r:id="rId2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F13"/>
  <sheetViews>
    <sheetView zoomScale="172" zoomScaleNormal="172" workbookViewId="0">
      <selection activeCell="D12" sqref="D12"/>
    </sheetView>
  </sheetViews>
  <sheetFormatPr defaultColWidth="32" defaultRowHeight="15" x14ac:dyDescent="0.25"/>
  <cols>
    <col min="1" max="1" width="42.140625" customWidth="1"/>
    <col min="2" max="5" width="21" style="1" customWidth="1"/>
    <col min="6" max="6" width="18.85546875" customWidth="1"/>
  </cols>
  <sheetData>
    <row r="1" spans="1:6" s="4" customFormat="1" ht="24.95" customHeight="1" x14ac:dyDescent="0.25">
      <c r="A1" s="3" t="s">
        <v>203</v>
      </c>
    </row>
    <row r="2" spans="1:6" s="2" customFormat="1" ht="27.75" customHeight="1" x14ac:dyDescent="0.25">
      <c r="A2" s="5" t="s">
        <v>0</v>
      </c>
      <c r="B2" s="23" t="s">
        <v>43</v>
      </c>
      <c r="C2" s="22" t="s">
        <v>42</v>
      </c>
      <c r="D2" s="21" t="s">
        <v>38</v>
      </c>
      <c r="E2" s="22" t="s">
        <v>36</v>
      </c>
      <c r="F2" s="22" t="s">
        <v>2</v>
      </c>
    </row>
    <row r="3" spans="1:6" x14ac:dyDescent="0.25">
      <c r="A3" s="14" t="s">
        <v>204</v>
      </c>
      <c r="B3" s="19">
        <v>338</v>
      </c>
      <c r="C3" s="17">
        <v>1055</v>
      </c>
      <c r="D3" s="17">
        <v>2567</v>
      </c>
      <c r="E3" s="17">
        <v>4697</v>
      </c>
      <c r="F3" s="7">
        <f>SUM(SD57RepublicanPrimary5811131416171920[[#This Row],[Part of Westchester County Vote Results]],SD57RepublicanPrimary5811131416171920[[#This Row],[Part of Dutchess County Vote Results]],C3,D3)</f>
        <v>8657</v>
      </c>
    </row>
    <row r="4" spans="1:6" x14ac:dyDescent="0.25">
      <c r="A4" s="14" t="s">
        <v>205</v>
      </c>
      <c r="B4" s="19">
        <v>300</v>
      </c>
      <c r="C4" s="17">
        <v>1021</v>
      </c>
      <c r="D4" s="17">
        <v>2301</v>
      </c>
      <c r="E4" s="17">
        <v>4580</v>
      </c>
      <c r="F4" s="7">
        <f>SUM(SD57RepublicanPrimary5811131416171920[[#This Row],[Part of Westchester County Vote Results]],SD57RepublicanPrimary5811131416171920[[#This Row],[Part of Dutchess County Vote Results]],C4,D4)</f>
        <v>8202</v>
      </c>
    </row>
    <row r="5" spans="1:6" x14ac:dyDescent="0.25">
      <c r="A5" s="14" t="s">
        <v>206</v>
      </c>
      <c r="B5" s="19">
        <v>306</v>
      </c>
      <c r="C5" s="17">
        <v>1008</v>
      </c>
      <c r="D5" s="17">
        <v>2307</v>
      </c>
      <c r="E5" s="17">
        <v>4310</v>
      </c>
      <c r="F5" s="7">
        <f>SUM(SD57RepublicanPrimary5811131416171920[[#This Row],[Part of Westchester County Vote Results]],SD57RepublicanPrimary5811131416171920[[#This Row],[Part of Dutchess County Vote Results]],C5,D5)</f>
        <v>7931</v>
      </c>
    </row>
    <row r="6" spans="1:6" x14ac:dyDescent="0.25">
      <c r="A6" s="14" t="s">
        <v>207</v>
      </c>
      <c r="B6" s="19">
        <v>331</v>
      </c>
      <c r="C6" s="17">
        <v>1048</v>
      </c>
      <c r="D6" s="17">
        <v>2431</v>
      </c>
      <c r="E6" s="17">
        <v>4648</v>
      </c>
      <c r="F6" s="7">
        <f>SUM(SD57RepublicanPrimary5811131416171920[[#This Row],[Part of Westchester County Vote Results]],SD57RepublicanPrimary5811131416171920[[#This Row],[Part of Dutchess County Vote Results]],C6,D6)</f>
        <v>8458</v>
      </c>
    </row>
    <row r="7" spans="1:6" x14ac:dyDescent="0.25">
      <c r="A7" s="14" t="s">
        <v>208</v>
      </c>
      <c r="B7" s="19">
        <v>315</v>
      </c>
      <c r="C7" s="17">
        <v>1059</v>
      </c>
      <c r="D7" s="17">
        <v>2808</v>
      </c>
      <c r="E7" s="17">
        <v>4918</v>
      </c>
      <c r="F7" s="7">
        <f>SUM(SD57RepublicanPrimary5811131416171920[[#This Row],[Part of Westchester County Vote Results]],SD57RepublicanPrimary5811131416171920[[#This Row],[Part of Dutchess County Vote Results]],C7,D7)</f>
        <v>9100</v>
      </c>
    </row>
    <row r="8" spans="1:6" x14ac:dyDescent="0.25">
      <c r="A8" s="14" t="s">
        <v>209</v>
      </c>
      <c r="B8" s="19">
        <v>329</v>
      </c>
      <c r="C8" s="17">
        <v>1038</v>
      </c>
      <c r="D8" s="17">
        <v>2573</v>
      </c>
      <c r="E8" s="17">
        <v>4645</v>
      </c>
      <c r="F8" s="7">
        <f>SUM(SD57RepublicanPrimary5811131416171920[[#This Row],[Part of Westchester County Vote Results]],SD57RepublicanPrimary5811131416171920[[#This Row],[Part of Dutchess County Vote Results]],C8,D8)</f>
        <v>8585</v>
      </c>
    </row>
    <row r="9" spans="1:6" x14ac:dyDescent="0.25">
      <c r="A9" s="14" t="s">
        <v>210</v>
      </c>
      <c r="B9" s="19">
        <v>321</v>
      </c>
      <c r="C9" s="17">
        <v>1051</v>
      </c>
      <c r="D9" s="17">
        <v>2424</v>
      </c>
      <c r="E9" s="17">
        <v>4584</v>
      </c>
      <c r="F9" s="7">
        <f>SUM(SD57RepublicanPrimary5811131416171920[[#This Row],[Part of Westchester County Vote Results]],SD57RepublicanPrimary5811131416171920[[#This Row],[Part of Dutchess County Vote Results]],C9,D9)</f>
        <v>8380</v>
      </c>
    </row>
    <row r="10" spans="1:6" x14ac:dyDescent="0.25">
      <c r="A10" s="14" t="s">
        <v>211</v>
      </c>
      <c r="B10" s="19">
        <v>287</v>
      </c>
      <c r="C10" s="17">
        <v>1010</v>
      </c>
      <c r="D10" s="17">
        <v>2344</v>
      </c>
      <c r="E10" s="17">
        <v>4161</v>
      </c>
      <c r="F10" s="7">
        <f>SUM(SD57RepublicanPrimary5811131416171920[[#This Row],[Part of Westchester County Vote Results]],SD57RepublicanPrimary5811131416171920[[#This Row],[Part of Dutchess County Vote Results]],C10,D10)</f>
        <v>7802</v>
      </c>
    </row>
    <row r="11" spans="1:6" x14ac:dyDescent="0.25">
      <c r="A11" s="16" t="s">
        <v>40</v>
      </c>
      <c r="B11" s="6">
        <v>921</v>
      </c>
      <c r="C11" s="15">
        <v>2734</v>
      </c>
      <c r="D11" s="15">
        <v>9861</v>
      </c>
      <c r="E11" s="17">
        <v>12593</v>
      </c>
      <c r="F11" s="7">
        <f>SUM(SD57RepublicanPrimary5811131416171920[[#This Row],[Part of Westchester County Vote Results]],SD57RepublicanPrimary5811131416171920[[#This Row],[Part of Dutchess County Vote Results]],C11,D11)</f>
        <v>26109</v>
      </c>
    </row>
    <row r="12" spans="1:6" x14ac:dyDescent="0.25">
      <c r="A12" s="16" t="s">
        <v>6</v>
      </c>
      <c r="B12" s="6">
        <v>0</v>
      </c>
      <c r="C12" s="15">
        <v>0</v>
      </c>
      <c r="D12" s="15">
        <v>0</v>
      </c>
      <c r="E12" s="17">
        <v>0</v>
      </c>
      <c r="F12" s="7">
        <f>SUM(SD57RepublicanPrimary5811131416171920[[#This Row],[Part of Westchester County Vote Results]],SD57RepublicanPrimary5811131416171920[[#This Row],[Part of Dutchess County Vote Results]],C12,D12)</f>
        <v>0</v>
      </c>
    </row>
    <row r="13" spans="1:6" x14ac:dyDescent="0.25">
      <c r="A13" s="12" t="s">
        <v>7</v>
      </c>
      <c r="B13" s="8">
        <f>SUM(B3:B12)</f>
        <v>3448</v>
      </c>
      <c r="C13" s="8">
        <f t="shared" ref="C13:D13" si="0">SUM(C3:C12)</f>
        <v>11024</v>
      </c>
      <c r="D13" s="8">
        <f t="shared" si="0"/>
        <v>29616</v>
      </c>
      <c r="E13" s="18">
        <f>SUM(E3:E12)</f>
        <v>49136</v>
      </c>
      <c r="F13" s="9">
        <f>SUM(F3:F12)</f>
        <v>93224</v>
      </c>
    </row>
  </sheetData>
  <pageMargins left="0.5" right="0.5" top="0.5" bottom="0.5" header="0.3" footer="0.3"/>
  <pageSetup paperSize="5" scale="81" orientation="landscape" r:id="rId1"/>
  <tableParts count="1">
    <tablePart r:id="rId2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E12"/>
  <sheetViews>
    <sheetView zoomScale="190" zoomScaleNormal="190" workbookViewId="0">
      <selection activeCell="B6" sqref="B6"/>
    </sheetView>
  </sheetViews>
  <sheetFormatPr defaultColWidth="32" defaultRowHeight="15" x14ac:dyDescent="0.25"/>
  <cols>
    <col min="1" max="1" width="38.5703125" customWidth="1"/>
    <col min="2" max="4" width="21" style="1" customWidth="1"/>
    <col min="5" max="5" width="18.85546875" customWidth="1"/>
  </cols>
  <sheetData>
    <row r="1" spans="1:5" s="4" customFormat="1" ht="24.95" customHeight="1" x14ac:dyDescent="0.25">
      <c r="A1" s="3" t="s">
        <v>212</v>
      </c>
    </row>
    <row r="2" spans="1:5" s="2" customFormat="1" ht="27.75" customHeight="1" x14ac:dyDescent="0.25">
      <c r="A2" s="5" t="s">
        <v>0</v>
      </c>
      <c r="B2" s="13" t="s">
        <v>43</v>
      </c>
      <c r="C2" s="10" t="s">
        <v>41</v>
      </c>
      <c r="D2" s="13" t="s">
        <v>100</v>
      </c>
      <c r="E2" s="11" t="s">
        <v>2</v>
      </c>
    </row>
    <row r="3" spans="1:5" x14ac:dyDescent="0.25">
      <c r="A3" s="14" t="s">
        <v>213</v>
      </c>
      <c r="B3" s="15">
        <v>3543</v>
      </c>
      <c r="C3" s="17">
        <v>2274</v>
      </c>
      <c r="D3" s="17">
        <v>1816</v>
      </c>
      <c r="E3" s="7">
        <f>SUM(SD57RepublicanPrimary56101521[[#This Row],[Part of Ulster County Vote Results]],SD57RepublicanPrimary56101521[[#This Row],[Orange County Vote Results]],SD57RepublicanPrimary56101521[[#This Row],[Part of Dutchess County Vote Results]])</f>
        <v>7633</v>
      </c>
    </row>
    <row r="4" spans="1:5" x14ac:dyDescent="0.25">
      <c r="A4" s="14" t="s">
        <v>214</v>
      </c>
      <c r="B4" s="15">
        <v>3921</v>
      </c>
      <c r="C4" s="17">
        <v>2393</v>
      </c>
      <c r="D4" s="17">
        <v>1888</v>
      </c>
      <c r="E4" s="7">
        <f>SUM(SD57RepublicanPrimary56101521[[#This Row],[Part of Ulster County Vote Results]],SD57RepublicanPrimary56101521[[#This Row],[Orange County Vote Results]],SD57RepublicanPrimary56101521[[#This Row],[Part of Dutchess County Vote Results]])</f>
        <v>8202</v>
      </c>
    </row>
    <row r="5" spans="1:5" x14ac:dyDescent="0.25">
      <c r="A5" s="14" t="s">
        <v>215</v>
      </c>
      <c r="B5" s="15">
        <v>3579</v>
      </c>
      <c r="C5" s="17">
        <v>2178</v>
      </c>
      <c r="D5" s="17">
        <v>1728</v>
      </c>
      <c r="E5" s="7">
        <f>SUM(SD57RepublicanPrimary56101521[[#This Row],[Part of Ulster County Vote Results]],SD57RepublicanPrimary56101521[[#This Row],[Orange County Vote Results]],SD57RepublicanPrimary56101521[[#This Row],[Part of Dutchess County Vote Results]])</f>
        <v>7485</v>
      </c>
    </row>
    <row r="6" spans="1:5" x14ac:dyDescent="0.25">
      <c r="A6" s="14" t="s">
        <v>216</v>
      </c>
      <c r="B6" s="15">
        <v>3776</v>
      </c>
      <c r="C6" s="17">
        <v>2392</v>
      </c>
      <c r="D6" s="17">
        <v>1822</v>
      </c>
      <c r="E6" s="7">
        <f>SUM(SD57RepublicanPrimary56101521[[#This Row],[Part of Ulster County Vote Results]],SD57RepublicanPrimary56101521[[#This Row],[Orange County Vote Results]],SD57RepublicanPrimary56101521[[#This Row],[Part of Dutchess County Vote Results]])</f>
        <v>7990</v>
      </c>
    </row>
    <row r="7" spans="1:5" x14ac:dyDescent="0.25">
      <c r="A7" s="14" t="s">
        <v>217</v>
      </c>
      <c r="B7" s="15">
        <v>3799</v>
      </c>
      <c r="C7" s="17">
        <v>2314</v>
      </c>
      <c r="D7" s="17">
        <v>1847</v>
      </c>
      <c r="E7" s="7">
        <f>SUM(SD57RepublicanPrimary56101521[[#This Row],[Part of Ulster County Vote Results]],SD57RepublicanPrimary56101521[[#This Row],[Orange County Vote Results]],SD57RepublicanPrimary56101521[[#This Row],[Part of Dutchess County Vote Results]])</f>
        <v>7960</v>
      </c>
    </row>
    <row r="8" spans="1:5" x14ac:dyDescent="0.25">
      <c r="A8" s="14" t="s">
        <v>218</v>
      </c>
      <c r="B8" s="15">
        <v>3418</v>
      </c>
      <c r="C8" s="17">
        <v>2181</v>
      </c>
      <c r="D8" s="17">
        <v>1713</v>
      </c>
      <c r="E8" s="7">
        <f>SUM(SD57RepublicanPrimary56101521[[#This Row],[Part of Ulster County Vote Results]],SD57RepublicanPrimary56101521[[#This Row],[Orange County Vote Results]],SD57RepublicanPrimary56101521[[#This Row],[Part of Dutchess County Vote Results]])</f>
        <v>7312</v>
      </c>
    </row>
    <row r="9" spans="1:5" x14ac:dyDescent="0.25">
      <c r="A9" s="14" t="s">
        <v>219</v>
      </c>
      <c r="B9" s="15">
        <v>3283</v>
      </c>
      <c r="C9" s="17">
        <v>2058</v>
      </c>
      <c r="D9" s="17">
        <v>1755</v>
      </c>
      <c r="E9" s="7">
        <f>SUM(SD57RepublicanPrimary56101521[[#This Row],[Part of Ulster County Vote Results]],SD57RepublicanPrimary56101521[[#This Row],[Orange County Vote Results]],SD57RepublicanPrimary56101521[[#This Row],[Part of Dutchess County Vote Results]])</f>
        <v>7096</v>
      </c>
    </row>
    <row r="10" spans="1:5" x14ac:dyDescent="0.25">
      <c r="A10" s="16" t="s">
        <v>5</v>
      </c>
      <c r="B10" s="15">
        <v>9240</v>
      </c>
      <c r="C10" s="17">
        <v>7534</v>
      </c>
      <c r="D10" s="17">
        <v>6212</v>
      </c>
      <c r="E10" s="7">
        <f>SUM(SD57RepublicanPrimary56101521[[#This Row],[Part of Ulster County Vote Results]],SD57RepublicanPrimary56101521[[#This Row],[Orange County Vote Results]],SD57RepublicanPrimary56101521[[#This Row],[Part of Dutchess County Vote Results]])</f>
        <v>22986</v>
      </c>
    </row>
    <row r="11" spans="1:5" x14ac:dyDescent="0.25">
      <c r="A11" s="16" t="s">
        <v>6</v>
      </c>
      <c r="B11" s="15">
        <v>0</v>
      </c>
      <c r="C11" s="17"/>
      <c r="D11" s="17">
        <v>0</v>
      </c>
      <c r="E11" s="7">
        <f>SUM(SD57RepublicanPrimary56101521[[#This Row],[Part of Ulster County Vote Results]],SD57RepublicanPrimary56101521[[#This Row],[Orange County Vote Results]],SD57RepublicanPrimary56101521[[#This Row],[Part of Dutchess County Vote Results]])</f>
        <v>0</v>
      </c>
    </row>
    <row r="12" spans="1:5" x14ac:dyDescent="0.25">
      <c r="A12" s="12" t="s">
        <v>7</v>
      </c>
      <c r="B12" s="8">
        <f>SUM(B3:B11)</f>
        <v>34559</v>
      </c>
      <c r="C12" s="18">
        <f>SUM(C3:C11)</f>
        <v>23324</v>
      </c>
      <c r="D12" s="18">
        <f>SUM(D3:D11)</f>
        <v>18781</v>
      </c>
      <c r="E12" s="9">
        <f>SUM(E3:E11)</f>
        <v>76664</v>
      </c>
    </row>
  </sheetData>
  <pageMargins left="0.5" right="0.5" top="0.5" bottom="0.5" header="0.3" footer="0.3"/>
  <pageSetup paperSize="5" scale="98" orientation="landscape" r:id="rId1"/>
  <tableParts count="1">
    <tablePart r:id="rId2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M12"/>
  <sheetViews>
    <sheetView zoomScale="202" zoomScaleNormal="202" workbookViewId="0">
      <pane xSplit="1" topLeftCell="I1" activePane="topRight" state="frozen"/>
      <selection pane="topRight" activeCell="I3" sqref="I3"/>
    </sheetView>
  </sheetViews>
  <sheetFormatPr defaultColWidth="32" defaultRowHeight="15" x14ac:dyDescent="0.25"/>
  <cols>
    <col min="1" max="1" width="38.5703125" customWidth="1"/>
    <col min="2" max="12" width="21" style="1" customWidth="1"/>
    <col min="13" max="13" width="18.85546875" customWidth="1"/>
  </cols>
  <sheetData>
    <row r="1" spans="1:13" s="4" customFormat="1" ht="24.95" customHeight="1" x14ac:dyDescent="0.25">
      <c r="A1" s="3" t="s">
        <v>220</v>
      </c>
    </row>
    <row r="2" spans="1:13" s="2" customFormat="1" ht="27.75" customHeight="1" x14ac:dyDescent="0.25">
      <c r="A2" s="5" t="s">
        <v>0</v>
      </c>
      <c r="B2" s="22" t="s">
        <v>270</v>
      </c>
      <c r="C2" s="23" t="s">
        <v>64</v>
      </c>
      <c r="D2" s="21" t="s">
        <v>44</v>
      </c>
      <c r="E2" s="23" t="s">
        <v>65</v>
      </c>
      <c r="F2" s="22" t="s">
        <v>45</v>
      </c>
      <c r="G2" s="22" t="s">
        <v>46</v>
      </c>
      <c r="H2" s="22" t="s">
        <v>101</v>
      </c>
      <c r="I2" s="22" t="s">
        <v>48</v>
      </c>
      <c r="J2" s="22" t="s">
        <v>102</v>
      </c>
      <c r="K2" s="22" t="s">
        <v>77</v>
      </c>
      <c r="L2" s="22" t="s">
        <v>100</v>
      </c>
      <c r="M2" s="22" t="s">
        <v>2</v>
      </c>
    </row>
    <row r="3" spans="1:13" x14ac:dyDescent="0.25">
      <c r="A3" s="14" t="s">
        <v>221</v>
      </c>
      <c r="B3" s="6">
        <v>2427</v>
      </c>
      <c r="C3" s="15">
        <v>362</v>
      </c>
      <c r="D3" s="15">
        <v>1451</v>
      </c>
      <c r="E3" s="15">
        <v>484</v>
      </c>
      <c r="F3" s="15">
        <v>574</v>
      </c>
      <c r="G3" s="15">
        <v>479</v>
      </c>
      <c r="H3" s="15">
        <v>476</v>
      </c>
      <c r="I3" s="15">
        <v>727</v>
      </c>
      <c r="J3" s="15">
        <v>420</v>
      </c>
      <c r="K3" s="15">
        <v>2312</v>
      </c>
      <c r="L3" s="15">
        <v>1524</v>
      </c>
      <c r="M3" s="7">
        <f>SUM(SD57RepublicanPrimary5610152122[[#This Row],[Part of Ulster County Vote Results]],SD57RepublicanPrimary5610152122[[#This Row],[Tompkins County Vote Results]],SD57RepublicanPrimary5610152122[[#This Row],[Tioga County Vote 
Results]],SD57RepublicanPrimary5610152122[[#This Row],[Sullivan County Vote Results]],SD57RepublicanPrimary5610152122[[#This Row],[Part of Otsego County Vote Results]],SD57RepublicanPrimary5610152122[[#This Row],[Greene County Vote Results]],SD57RepublicanPrimary5610152122[[#This Row],[Delaware County Vote Results]],SD57RepublicanPrimary5610152122[[#This Row],[Cortland County Vote Results]],SD57RepublicanPrimary5610152122[[#This Row],[Columbia County Vote Results]],SD57RepublicanPrimary5610152122[[#This Row],[Chenango County Vote Results]],SD57RepublicanPrimary5610152122[[#This Row],[Broome County Vote Results]])</f>
        <v>11236</v>
      </c>
    </row>
    <row r="4" spans="1:13" x14ac:dyDescent="0.25">
      <c r="A4" s="14" t="s">
        <v>222</v>
      </c>
      <c r="B4" s="6">
        <v>2366</v>
      </c>
      <c r="C4" s="15">
        <v>338</v>
      </c>
      <c r="D4" s="15">
        <v>1426</v>
      </c>
      <c r="E4" s="15">
        <v>463</v>
      </c>
      <c r="F4" s="15">
        <v>565</v>
      </c>
      <c r="G4" s="15">
        <v>466</v>
      </c>
      <c r="H4" s="15">
        <v>453</v>
      </c>
      <c r="I4" s="15">
        <v>668</v>
      </c>
      <c r="J4" s="15">
        <v>415</v>
      </c>
      <c r="K4" s="15">
        <v>2410</v>
      </c>
      <c r="L4" s="15">
        <v>1457</v>
      </c>
      <c r="M4" s="7">
        <f>SUM(SD57RepublicanPrimary5610152122[[#This Row],[Part of Ulster County Vote Results]],SD57RepublicanPrimary5610152122[[#This Row],[Tompkins County Vote Results]],SD57RepublicanPrimary5610152122[[#This Row],[Tioga County Vote 
Results]],SD57RepublicanPrimary5610152122[[#This Row],[Sullivan County Vote Results]],SD57RepublicanPrimary5610152122[[#This Row],[Part of Otsego County Vote Results]],SD57RepublicanPrimary5610152122[[#This Row],[Greene County Vote Results]],SD57RepublicanPrimary5610152122[[#This Row],[Delaware County Vote Results]],SD57RepublicanPrimary5610152122[[#This Row],[Cortland County Vote Results]],SD57RepublicanPrimary5610152122[[#This Row],[Columbia County Vote Results]],SD57RepublicanPrimary5610152122[[#This Row],[Chenango County Vote Results]],SD57RepublicanPrimary5610152122[[#This Row],[Broome County Vote Results]])</f>
        <v>11027</v>
      </c>
    </row>
    <row r="5" spans="1:13" x14ac:dyDescent="0.25">
      <c r="A5" s="14" t="s">
        <v>223</v>
      </c>
      <c r="B5" s="6">
        <v>2219</v>
      </c>
      <c r="C5" s="15">
        <v>339</v>
      </c>
      <c r="D5" s="15">
        <v>1369</v>
      </c>
      <c r="E5" s="15">
        <v>431</v>
      </c>
      <c r="F5" s="15">
        <v>539</v>
      </c>
      <c r="G5" s="15">
        <v>445</v>
      </c>
      <c r="H5" s="15">
        <v>444</v>
      </c>
      <c r="I5" s="15">
        <v>650</v>
      </c>
      <c r="J5" s="15">
        <v>386</v>
      </c>
      <c r="K5" s="15">
        <v>2196</v>
      </c>
      <c r="L5" s="15">
        <v>1429</v>
      </c>
      <c r="M5" s="7">
        <f>SUM(SD57RepublicanPrimary5610152122[[#This Row],[Part of Ulster County Vote Results]],SD57RepublicanPrimary5610152122[[#This Row],[Tompkins County Vote Results]],SD57RepublicanPrimary5610152122[[#This Row],[Tioga County Vote 
Results]],SD57RepublicanPrimary5610152122[[#This Row],[Sullivan County Vote Results]],SD57RepublicanPrimary5610152122[[#This Row],[Part of Otsego County Vote Results]],SD57RepublicanPrimary5610152122[[#This Row],[Greene County Vote Results]],SD57RepublicanPrimary5610152122[[#This Row],[Delaware County Vote Results]],SD57RepublicanPrimary5610152122[[#This Row],[Cortland County Vote Results]],SD57RepublicanPrimary5610152122[[#This Row],[Columbia County Vote Results]],SD57RepublicanPrimary5610152122[[#This Row],[Chenango County Vote Results]],SD57RepublicanPrimary5610152122[[#This Row],[Broome County Vote Results]])</f>
        <v>10447</v>
      </c>
    </row>
    <row r="6" spans="1:13" x14ac:dyDescent="0.25">
      <c r="A6" s="14" t="s">
        <v>224</v>
      </c>
      <c r="B6" s="6">
        <v>2323</v>
      </c>
      <c r="C6" s="15">
        <v>382</v>
      </c>
      <c r="D6" s="15">
        <v>1425</v>
      </c>
      <c r="E6" s="15">
        <v>455</v>
      </c>
      <c r="F6" s="15">
        <v>559</v>
      </c>
      <c r="G6" s="15">
        <v>464</v>
      </c>
      <c r="H6" s="15">
        <v>455</v>
      </c>
      <c r="I6" s="15">
        <v>654</v>
      </c>
      <c r="J6" s="15">
        <v>411</v>
      </c>
      <c r="K6" s="15">
        <v>2256</v>
      </c>
      <c r="L6" s="15">
        <v>1440</v>
      </c>
      <c r="M6" s="7">
        <f>SUM(SD57RepublicanPrimary5610152122[[#This Row],[Part of Ulster County Vote Results]],SD57RepublicanPrimary5610152122[[#This Row],[Tompkins County Vote Results]],SD57RepublicanPrimary5610152122[[#This Row],[Tioga County Vote 
Results]],SD57RepublicanPrimary5610152122[[#This Row],[Sullivan County Vote Results]],SD57RepublicanPrimary5610152122[[#This Row],[Part of Otsego County Vote Results]],SD57RepublicanPrimary5610152122[[#This Row],[Greene County Vote Results]],SD57RepublicanPrimary5610152122[[#This Row],[Delaware County Vote Results]],SD57RepublicanPrimary5610152122[[#This Row],[Cortland County Vote Results]],SD57RepublicanPrimary5610152122[[#This Row],[Columbia County Vote Results]],SD57RepublicanPrimary5610152122[[#This Row],[Chenango County Vote Results]],SD57RepublicanPrimary5610152122[[#This Row],[Broome County Vote Results]])</f>
        <v>10824</v>
      </c>
    </row>
    <row r="7" spans="1:13" x14ac:dyDescent="0.25">
      <c r="A7" s="14" t="s">
        <v>69</v>
      </c>
      <c r="B7" s="6">
        <v>2190</v>
      </c>
      <c r="C7" s="15">
        <v>324</v>
      </c>
      <c r="D7" s="15">
        <v>1347</v>
      </c>
      <c r="E7" s="15">
        <v>493</v>
      </c>
      <c r="F7" s="15">
        <v>534</v>
      </c>
      <c r="G7" s="15">
        <v>436</v>
      </c>
      <c r="H7" s="15">
        <v>434</v>
      </c>
      <c r="I7" s="15">
        <v>611</v>
      </c>
      <c r="J7" s="15">
        <v>376</v>
      </c>
      <c r="K7" s="15">
        <v>2152</v>
      </c>
      <c r="L7" s="15">
        <v>1385</v>
      </c>
      <c r="M7" s="7">
        <f>SUM(SD57RepublicanPrimary5610152122[[#This Row],[Part of Ulster County Vote Results]],SD57RepublicanPrimary5610152122[[#This Row],[Tompkins County Vote Results]],SD57RepublicanPrimary5610152122[[#This Row],[Tioga County Vote 
Results]],SD57RepublicanPrimary5610152122[[#This Row],[Sullivan County Vote Results]],SD57RepublicanPrimary5610152122[[#This Row],[Part of Otsego County Vote Results]],SD57RepublicanPrimary5610152122[[#This Row],[Greene County Vote Results]],SD57RepublicanPrimary5610152122[[#This Row],[Delaware County Vote Results]],SD57RepublicanPrimary5610152122[[#This Row],[Cortland County Vote Results]],SD57RepublicanPrimary5610152122[[#This Row],[Columbia County Vote Results]],SD57RepublicanPrimary5610152122[[#This Row],[Chenango County Vote Results]],SD57RepublicanPrimary5610152122[[#This Row],[Broome County Vote Results]])</f>
        <v>10282</v>
      </c>
    </row>
    <row r="8" spans="1:13" x14ac:dyDescent="0.25">
      <c r="A8" s="14" t="s">
        <v>225</v>
      </c>
      <c r="B8" s="6">
        <v>2102</v>
      </c>
      <c r="C8" s="15">
        <v>313</v>
      </c>
      <c r="D8" s="15">
        <v>1328</v>
      </c>
      <c r="E8" s="15">
        <v>402</v>
      </c>
      <c r="F8" s="15">
        <v>512</v>
      </c>
      <c r="G8" s="15">
        <v>429</v>
      </c>
      <c r="H8" s="15">
        <v>427</v>
      </c>
      <c r="I8" s="15">
        <v>597</v>
      </c>
      <c r="J8" s="15">
        <v>425</v>
      </c>
      <c r="K8" s="15">
        <v>2298</v>
      </c>
      <c r="L8" s="15">
        <v>1368</v>
      </c>
      <c r="M8" s="7">
        <f>SUM(SD57RepublicanPrimary5610152122[[#This Row],[Part of Ulster County Vote Results]],SD57RepublicanPrimary5610152122[[#This Row],[Tompkins County Vote Results]],SD57RepublicanPrimary5610152122[[#This Row],[Tioga County Vote 
Results]],SD57RepublicanPrimary5610152122[[#This Row],[Sullivan County Vote Results]],SD57RepublicanPrimary5610152122[[#This Row],[Part of Otsego County Vote Results]],SD57RepublicanPrimary5610152122[[#This Row],[Greene County Vote Results]],SD57RepublicanPrimary5610152122[[#This Row],[Delaware County Vote Results]],SD57RepublicanPrimary5610152122[[#This Row],[Cortland County Vote Results]],SD57RepublicanPrimary5610152122[[#This Row],[Columbia County Vote Results]],SD57RepublicanPrimary5610152122[[#This Row],[Chenango County Vote Results]],SD57RepublicanPrimary5610152122[[#This Row],[Broome County Vote Results]])</f>
        <v>10201</v>
      </c>
    </row>
    <row r="9" spans="1:13" x14ac:dyDescent="0.25">
      <c r="A9" s="14" t="s">
        <v>226</v>
      </c>
      <c r="B9" s="6">
        <v>2341</v>
      </c>
      <c r="C9" s="15">
        <v>335</v>
      </c>
      <c r="D9" s="15">
        <v>1406</v>
      </c>
      <c r="E9" s="15">
        <v>436</v>
      </c>
      <c r="F9" s="15">
        <v>578</v>
      </c>
      <c r="G9" s="15">
        <v>452</v>
      </c>
      <c r="H9" s="15">
        <v>453</v>
      </c>
      <c r="I9" s="15">
        <v>613</v>
      </c>
      <c r="J9" s="15">
        <v>392</v>
      </c>
      <c r="K9" s="15">
        <v>2263</v>
      </c>
      <c r="L9" s="15">
        <v>1445</v>
      </c>
      <c r="M9" s="7">
        <f>SUM(SD57RepublicanPrimary5610152122[[#This Row],[Part of Ulster County Vote Results]],SD57RepublicanPrimary5610152122[[#This Row],[Tompkins County Vote Results]],SD57RepublicanPrimary5610152122[[#This Row],[Tioga County Vote 
Results]],SD57RepublicanPrimary5610152122[[#This Row],[Sullivan County Vote Results]],SD57RepublicanPrimary5610152122[[#This Row],[Part of Otsego County Vote Results]],SD57RepublicanPrimary5610152122[[#This Row],[Greene County Vote Results]],SD57RepublicanPrimary5610152122[[#This Row],[Delaware County Vote Results]],SD57RepublicanPrimary5610152122[[#This Row],[Cortland County Vote Results]],SD57RepublicanPrimary5610152122[[#This Row],[Columbia County Vote Results]],SD57RepublicanPrimary5610152122[[#This Row],[Chenango County Vote Results]],SD57RepublicanPrimary5610152122[[#This Row],[Broome County Vote Results]])</f>
        <v>10714</v>
      </c>
    </row>
    <row r="10" spans="1:13" x14ac:dyDescent="0.25">
      <c r="A10" s="16" t="s">
        <v>40</v>
      </c>
      <c r="B10" s="6">
        <v>7412</v>
      </c>
      <c r="C10" s="15">
        <v>1072</v>
      </c>
      <c r="D10" s="15">
        <v>3170</v>
      </c>
      <c r="E10" s="15">
        <v>1461</v>
      </c>
      <c r="F10" s="15">
        <v>1557</v>
      </c>
      <c r="G10" s="15">
        <v>1708</v>
      </c>
      <c r="H10" s="15">
        <v>960</v>
      </c>
      <c r="I10" s="15">
        <v>2466</v>
      </c>
      <c r="J10" s="15">
        <v>1242</v>
      </c>
      <c r="K10" s="15">
        <v>6534</v>
      </c>
      <c r="L10" s="15">
        <v>3434</v>
      </c>
      <c r="M10" s="7">
        <f>SUM(SD57RepublicanPrimary5610152122[[#This Row],[Part of Ulster County Vote Results]],SD57RepublicanPrimary5610152122[[#This Row],[Tompkins County Vote Results]],SD57RepublicanPrimary5610152122[[#This Row],[Tioga County Vote 
Results]],SD57RepublicanPrimary5610152122[[#This Row],[Sullivan County Vote Results]],SD57RepublicanPrimary5610152122[[#This Row],[Part of Otsego County Vote Results]],SD57RepublicanPrimary5610152122[[#This Row],[Greene County Vote Results]],SD57RepublicanPrimary5610152122[[#This Row],[Delaware County Vote Results]],SD57RepublicanPrimary5610152122[[#This Row],[Cortland County Vote Results]],SD57RepublicanPrimary5610152122[[#This Row],[Columbia County Vote Results]],SD57RepublicanPrimary5610152122[[#This Row],[Chenango County Vote Results]],SD57RepublicanPrimary5610152122[[#This Row],[Broome County Vote Results]])</f>
        <v>31016</v>
      </c>
    </row>
    <row r="11" spans="1:13" x14ac:dyDescent="0.25">
      <c r="A11" s="16" t="s">
        <v>6</v>
      </c>
      <c r="B11" s="6">
        <v>0</v>
      </c>
      <c r="C11" s="15">
        <v>0</v>
      </c>
      <c r="D11" s="15">
        <v>0</v>
      </c>
      <c r="E11" s="15">
        <v>23</v>
      </c>
      <c r="F11" s="15">
        <v>0</v>
      </c>
      <c r="G11" s="15"/>
      <c r="H11" s="15">
        <v>0</v>
      </c>
      <c r="I11" s="15"/>
      <c r="J11" s="15">
        <v>0</v>
      </c>
      <c r="K11" s="15">
        <v>0</v>
      </c>
      <c r="L11" s="15">
        <v>0</v>
      </c>
      <c r="M11" s="7">
        <f>SUM(SD57RepublicanPrimary5610152122[[#This Row],[Part of Ulster County Vote Results]],SD57RepublicanPrimary5610152122[[#This Row],[Tompkins County Vote Results]],SD57RepublicanPrimary5610152122[[#This Row],[Tioga County Vote 
Results]],SD57RepublicanPrimary5610152122[[#This Row],[Sullivan County Vote Results]],SD57RepublicanPrimary5610152122[[#This Row],[Part of Otsego County Vote Results]],SD57RepublicanPrimary5610152122[[#This Row],[Greene County Vote Results]],SD57RepublicanPrimary5610152122[[#This Row],[Delaware County Vote Results]],SD57RepublicanPrimary5610152122[[#This Row],[Cortland County Vote Results]],SD57RepublicanPrimary5610152122[[#This Row],[Columbia County Vote Results]],SD57RepublicanPrimary5610152122[[#This Row],[Chenango County Vote Results]],SD57RepublicanPrimary5610152122[[#This Row],[Broome County Vote Results]])</f>
        <v>23</v>
      </c>
    </row>
    <row r="12" spans="1:13" x14ac:dyDescent="0.25">
      <c r="A12" s="12" t="s">
        <v>7</v>
      </c>
      <c r="B12" s="8">
        <f t="shared" ref="B12:G12" si="0">SUM(B3:B11)</f>
        <v>23380</v>
      </c>
      <c r="C12" s="8">
        <f t="shared" si="0"/>
        <v>3465</v>
      </c>
      <c r="D12" s="8">
        <f t="shared" si="0"/>
        <v>12922</v>
      </c>
      <c r="E12" s="8">
        <f t="shared" si="0"/>
        <v>4648</v>
      </c>
      <c r="F12" s="8">
        <f t="shared" si="0"/>
        <v>5418</v>
      </c>
      <c r="G12" s="8">
        <f t="shared" si="0"/>
        <v>4879</v>
      </c>
      <c r="H12" s="8">
        <f t="shared" ref="H12:L12" si="1">SUM(H3:H11)</f>
        <v>4102</v>
      </c>
      <c r="I12" s="8">
        <f t="shared" si="1"/>
        <v>6986</v>
      </c>
      <c r="J12" s="8">
        <f t="shared" si="1"/>
        <v>4067</v>
      </c>
      <c r="K12" s="8">
        <f t="shared" si="1"/>
        <v>22421</v>
      </c>
      <c r="L12" s="8">
        <f t="shared" si="1"/>
        <v>13482</v>
      </c>
      <c r="M12" s="9">
        <f>SUM(M3:M11)</f>
        <v>105770</v>
      </c>
    </row>
  </sheetData>
  <pageMargins left="0.5" right="0.5" top="0.5" bottom="0.5" header="0.3" footer="0.3"/>
  <pageSetup paperSize="5" scale="57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10"/>
  <sheetViews>
    <sheetView zoomScaleNormal="100" workbookViewId="0">
      <selection activeCell="A3" sqref="A3"/>
    </sheetView>
  </sheetViews>
  <sheetFormatPr defaultColWidth="32" defaultRowHeight="15" x14ac:dyDescent="0.25"/>
  <cols>
    <col min="1" max="1" width="38.28515625" customWidth="1"/>
    <col min="2" max="3" width="21" style="1" customWidth="1"/>
    <col min="4" max="4" width="18.85546875" customWidth="1"/>
  </cols>
  <sheetData>
    <row r="1" spans="1:4" s="4" customFormat="1" ht="24.95" customHeight="1" x14ac:dyDescent="0.25">
      <c r="A1" s="3" t="s">
        <v>118</v>
      </c>
    </row>
    <row r="2" spans="1:4" s="2" customFormat="1" ht="27.75" customHeight="1" x14ac:dyDescent="0.25">
      <c r="A2" s="5" t="s">
        <v>0</v>
      </c>
      <c r="B2" s="21" t="s">
        <v>8</v>
      </c>
      <c r="C2" s="22" t="s">
        <v>1</v>
      </c>
      <c r="D2" s="22" t="s">
        <v>2</v>
      </c>
    </row>
    <row r="3" spans="1:4" x14ac:dyDescent="0.25">
      <c r="A3" s="14" t="s">
        <v>271</v>
      </c>
      <c r="B3" s="6">
        <v>126</v>
      </c>
      <c r="C3" s="15">
        <v>3990</v>
      </c>
      <c r="D3" s="7">
        <f>SUM(SD57RepublicanPrimary5[[#This Row],[Part of Suffolk County Vote Results]],SD57RepublicanPrimary5[[#This Row],[Part of Nassau County Vote Results]])</f>
        <v>4116</v>
      </c>
    </row>
    <row r="4" spans="1:4" x14ac:dyDescent="0.25">
      <c r="A4" s="14" t="s">
        <v>9</v>
      </c>
      <c r="B4" s="6">
        <v>128</v>
      </c>
      <c r="C4" s="15">
        <v>4146</v>
      </c>
      <c r="D4" s="7">
        <f>SUM(SD57RepublicanPrimary5[[#This Row],[Part of Suffolk County Vote Results]],SD57RepublicanPrimary5[[#This Row],[Part of Nassau County Vote Results]])</f>
        <v>4274</v>
      </c>
    </row>
    <row r="5" spans="1:4" x14ac:dyDescent="0.25">
      <c r="A5" s="14" t="s">
        <v>115</v>
      </c>
      <c r="B5" s="6">
        <v>125</v>
      </c>
      <c r="C5" s="15">
        <v>3687</v>
      </c>
      <c r="D5" s="7">
        <f>SUM(SD57RepublicanPrimary5[[#This Row],[Part of Suffolk County Vote Results]],SD57RepublicanPrimary5[[#This Row],[Part of Nassau County Vote Results]])</f>
        <v>3812</v>
      </c>
    </row>
    <row r="6" spans="1:4" x14ac:dyDescent="0.25">
      <c r="A6" s="14" t="s">
        <v>116</v>
      </c>
      <c r="B6" s="6">
        <v>127</v>
      </c>
      <c r="C6" s="15">
        <v>3759</v>
      </c>
      <c r="D6" s="7">
        <f>SUM(SD57RepublicanPrimary5[[#This Row],[Part of Suffolk County Vote Results]],SD57RepublicanPrimary5[[#This Row],[Part of Nassau County Vote Results]])</f>
        <v>3886</v>
      </c>
    </row>
    <row r="7" spans="1:4" x14ac:dyDescent="0.25">
      <c r="A7" s="14" t="s">
        <v>117</v>
      </c>
      <c r="B7" s="6">
        <v>119</v>
      </c>
      <c r="C7" s="15">
        <v>3607</v>
      </c>
      <c r="D7" s="7">
        <f>SUM(SD57RepublicanPrimary5[[#This Row],[Part of Suffolk County Vote Results]],SD57RepublicanPrimary5[[#This Row],[Part of Nassau County Vote Results]])</f>
        <v>3726</v>
      </c>
    </row>
    <row r="8" spans="1:4" x14ac:dyDescent="0.25">
      <c r="A8" s="16" t="s">
        <v>5</v>
      </c>
      <c r="B8" s="6">
        <v>265</v>
      </c>
      <c r="C8" s="15">
        <v>6206</v>
      </c>
      <c r="D8" s="7">
        <f>SUM(SD57RepublicanPrimary5[[#This Row],[Part of Suffolk County Vote Results]],SD57RepublicanPrimary5[[#This Row],[Part of Nassau County Vote Results]])</f>
        <v>6471</v>
      </c>
    </row>
    <row r="9" spans="1:4" x14ac:dyDescent="0.25">
      <c r="A9" s="16" t="s">
        <v>6</v>
      </c>
      <c r="B9" s="6">
        <v>0</v>
      </c>
      <c r="C9" s="15">
        <v>0</v>
      </c>
      <c r="D9" s="7">
        <f>SUM(SD57RepublicanPrimary5[[#This Row],[Part of Suffolk County Vote Results]],SD57RepublicanPrimary5[[#This Row],[Part of Nassau County Vote Results]])</f>
        <v>0</v>
      </c>
    </row>
    <row r="10" spans="1:4" x14ac:dyDescent="0.25">
      <c r="A10" s="12" t="s">
        <v>7</v>
      </c>
      <c r="B10" s="8">
        <f>SUM(B3:B9)</f>
        <v>890</v>
      </c>
      <c r="C10" s="8">
        <f>SUM(C3:C9)</f>
        <v>25395</v>
      </c>
      <c r="D10" s="9">
        <f>SUM(D3:D9)</f>
        <v>26285</v>
      </c>
    </row>
  </sheetData>
  <pageMargins left="0.5" right="0.5" top="0.5" bottom="0.5" header="0.3" footer="0.3"/>
  <pageSetup paperSize="5" orientation="landscape" r:id="rId1"/>
  <tableParts count="1">
    <tablePart r:id="rId2"/>
  </tablePart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F13"/>
  <sheetViews>
    <sheetView zoomScaleNormal="100" workbookViewId="0">
      <selection activeCell="D11" sqref="D11"/>
    </sheetView>
  </sheetViews>
  <sheetFormatPr defaultColWidth="32" defaultRowHeight="15" x14ac:dyDescent="0.25"/>
  <cols>
    <col min="1" max="1" width="38.5703125" customWidth="1"/>
    <col min="2" max="5" width="21" style="1" customWidth="1"/>
    <col min="6" max="6" width="18.85546875" customWidth="1"/>
  </cols>
  <sheetData>
    <row r="1" spans="1:6" s="4" customFormat="1" ht="24.95" customHeight="1" x14ac:dyDescent="0.25">
      <c r="A1" s="3" t="s">
        <v>227</v>
      </c>
    </row>
    <row r="2" spans="1:6" s="2" customFormat="1" ht="27.75" customHeight="1" x14ac:dyDescent="0.25">
      <c r="A2" s="5" t="s">
        <v>0</v>
      </c>
      <c r="B2" s="21" t="s">
        <v>50</v>
      </c>
      <c r="C2" s="22" t="s">
        <v>49</v>
      </c>
      <c r="D2" s="22" t="s">
        <v>103</v>
      </c>
      <c r="E2" s="22" t="s">
        <v>51</v>
      </c>
      <c r="F2" s="22" t="s">
        <v>2</v>
      </c>
    </row>
    <row r="3" spans="1:6" x14ac:dyDescent="0.25">
      <c r="A3" s="14" t="s">
        <v>228</v>
      </c>
      <c r="B3" s="6">
        <v>5667</v>
      </c>
      <c r="C3" s="15">
        <v>546</v>
      </c>
      <c r="D3" s="15">
        <v>2215</v>
      </c>
      <c r="E3" s="15">
        <v>1417</v>
      </c>
      <c r="F3" s="7">
        <f>SUM(SD57RepublicanPrimary561015212223[[#This Row],[Schenectady County Vote Results]],SD57RepublicanPrimary561015212223[[#This Row],[Saratoga County Vote Results]],SD57RepublicanPrimary561015212223[[#This Row],[Part of Rensselaer County Vote Results]],SD57RepublicanPrimary561015212223[[#This Row],[Albany County Vote Results]])</f>
        <v>9845</v>
      </c>
    </row>
    <row r="4" spans="1:6" x14ac:dyDescent="0.25">
      <c r="A4" s="14" t="s">
        <v>229</v>
      </c>
      <c r="B4" s="6">
        <v>5104</v>
      </c>
      <c r="C4" s="15">
        <v>478</v>
      </c>
      <c r="D4" s="15">
        <v>1931</v>
      </c>
      <c r="E4" s="15">
        <v>1274</v>
      </c>
      <c r="F4" s="7">
        <f>SUM(SD57RepublicanPrimary561015212223[[#This Row],[Schenectady County Vote Results]],SD57RepublicanPrimary561015212223[[#This Row],[Saratoga County Vote Results]],SD57RepublicanPrimary561015212223[[#This Row],[Part of Rensselaer County Vote Results]],SD57RepublicanPrimary561015212223[[#This Row],[Albany County Vote Results]])</f>
        <v>8787</v>
      </c>
    </row>
    <row r="5" spans="1:6" x14ac:dyDescent="0.25">
      <c r="A5" s="14" t="s">
        <v>230</v>
      </c>
      <c r="B5" s="6">
        <v>5510</v>
      </c>
      <c r="C5" s="15">
        <v>505</v>
      </c>
      <c r="D5" s="15">
        <v>2067</v>
      </c>
      <c r="E5" s="15">
        <v>1304</v>
      </c>
      <c r="F5" s="7">
        <f>SUM(SD57RepublicanPrimary561015212223[[#This Row],[Schenectady County Vote Results]],SD57RepublicanPrimary561015212223[[#This Row],[Saratoga County Vote Results]],SD57RepublicanPrimary561015212223[[#This Row],[Part of Rensselaer County Vote Results]],SD57RepublicanPrimary561015212223[[#This Row],[Albany County Vote Results]])</f>
        <v>9386</v>
      </c>
    </row>
    <row r="6" spans="1:6" x14ac:dyDescent="0.25">
      <c r="A6" s="14" t="s">
        <v>231</v>
      </c>
      <c r="B6" s="6">
        <v>4981</v>
      </c>
      <c r="C6" s="15">
        <v>466</v>
      </c>
      <c r="D6" s="15">
        <v>1938</v>
      </c>
      <c r="E6" s="15">
        <v>1247</v>
      </c>
      <c r="F6" s="7">
        <f>SUM(SD57RepublicanPrimary561015212223[[#This Row],[Schenectady County Vote Results]],SD57RepublicanPrimary561015212223[[#This Row],[Saratoga County Vote Results]],SD57RepublicanPrimary561015212223[[#This Row],[Part of Rensselaer County Vote Results]],SD57RepublicanPrimary561015212223[[#This Row],[Albany County Vote Results]])</f>
        <v>8632</v>
      </c>
    </row>
    <row r="7" spans="1:6" x14ac:dyDescent="0.25">
      <c r="A7" s="14" t="s">
        <v>232</v>
      </c>
      <c r="B7" s="6">
        <v>5683</v>
      </c>
      <c r="C7" s="15">
        <v>511</v>
      </c>
      <c r="D7" s="15">
        <v>2002</v>
      </c>
      <c r="E7" s="15">
        <v>1336</v>
      </c>
      <c r="F7" s="7">
        <f>SUM(SD57RepublicanPrimary561015212223[[#This Row],[Schenectady County Vote Results]],SD57RepublicanPrimary561015212223[[#This Row],[Saratoga County Vote Results]],SD57RepublicanPrimary561015212223[[#This Row],[Part of Rensselaer County Vote Results]],SD57RepublicanPrimary561015212223[[#This Row],[Albany County Vote Results]])</f>
        <v>9532</v>
      </c>
    </row>
    <row r="8" spans="1:6" x14ac:dyDescent="0.25">
      <c r="A8" s="14" t="s">
        <v>52</v>
      </c>
      <c r="B8" s="6">
        <v>5882</v>
      </c>
      <c r="C8" s="15">
        <v>524</v>
      </c>
      <c r="D8" s="15">
        <v>1999</v>
      </c>
      <c r="E8" s="15">
        <v>1346</v>
      </c>
      <c r="F8" s="7">
        <f>SUM(SD57RepublicanPrimary561015212223[[#This Row],[Schenectady County Vote Results]],SD57RepublicanPrimary561015212223[[#This Row],[Saratoga County Vote Results]],SD57RepublicanPrimary561015212223[[#This Row],[Part of Rensselaer County Vote Results]],SD57RepublicanPrimary561015212223[[#This Row],[Albany County Vote Results]])</f>
        <v>9751</v>
      </c>
    </row>
    <row r="9" spans="1:6" x14ac:dyDescent="0.25">
      <c r="A9" s="14" t="s">
        <v>233</v>
      </c>
      <c r="B9" s="6">
        <v>5281</v>
      </c>
      <c r="C9" s="15">
        <v>504</v>
      </c>
      <c r="D9" s="15">
        <v>2096</v>
      </c>
      <c r="E9" s="15">
        <v>1326</v>
      </c>
      <c r="F9" s="7">
        <f>SUM(SD57RepublicanPrimary561015212223[[#This Row],[Schenectady County Vote Results]],SD57RepublicanPrimary561015212223[[#This Row],[Saratoga County Vote Results]],SD57RepublicanPrimary561015212223[[#This Row],[Part of Rensselaer County Vote Results]],SD57RepublicanPrimary561015212223[[#This Row],[Albany County Vote Results]])</f>
        <v>9207</v>
      </c>
    </row>
    <row r="10" spans="1:6" x14ac:dyDescent="0.25">
      <c r="A10" s="14" t="s">
        <v>53</v>
      </c>
      <c r="B10" s="6">
        <v>5356</v>
      </c>
      <c r="C10" s="15">
        <v>522</v>
      </c>
      <c r="D10" s="15">
        <v>2058</v>
      </c>
      <c r="E10" s="15">
        <v>1331</v>
      </c>
      <c r="F10" s="7">
        <f>SUM(SD57RepublicanPrimary561015212223[[#This Row],[Schenectady County Vote Results]],SD57RepublicanPrimary561015212223[[#This Row],[Saratoga County Vote Results]],SD57RepublicanPrimary561015212223[[#This Row],[Part of Rensselaer County Vote Results]],SD57RepublicanPrimary561015212223[[#This Row],[Albany County Vote Results]])</f>
        <v>9267</v>
      </c>
    </row>
    <row r="11" spans="1:6" x14ac:dyDescent="0.25">
      <c r="A11" s="16" t="s">
        <v>5</v>
      </c>
      <c r="B11" s="6">
        <v>18080</v>
      </c>
      <c r="C11" s="15">
        <v>2080</v>
      </c>
      <c r="D11" s="15">
        <v>6910</v>
      </c>
      <c r="E11" s="15">
        <v>6347</v>
      </c>
      <c r="F11" s="7">
        <f>SUM(SD57RepublicanPrimary561015212223[[#This Row],[Schenectady County Vote Results]],SD57RepublicanPrimary561015212223[[#This Row],[Saratoga County Vote Results]],SD57RepublicanPrimary561015212223[[#This Row],[Part of Rensselaer County Vote Results]],SD57RepublicanPrimary561015212223[[#This Row],[Albany County Vote Results]])</f>
        <v>33417</v>
      </c>
    </row>
    <row r="12" spans="1:6" x14ac:dyDescent="0.25">
      <c r="A12" s="16" t="s">
        <v>6</v>
      </c>
      <c r="B12" s="6">
        <v>0</v>
      </c>
      <c r="C12" s="15">
        <v>0</v>
      </c>
      <c r="D12" s="15">
        <v>0</v>
      </c>
      <c r="E12" s="15">
        <v>0</v>
      </c>
      <c r="F12" s="7">
        <f>SUM(SD57RepublicanPrimary561015212223[[#This Row],[Schenectady County Vote Results]],SD57RepublicanPrimary561015212223[[#This Row],[Saratoga County Vote Results]],SD57RepublicanPrimary561015212223[[#This Row],[Part of Rensselaer County Vote Results]],SD57RepublicanPrimary561015212223[[#This Row],[Albany County Vote Results]])</f>
        <v>0</v>
      </c>
    </row>
    <row r="13" spans="1:6" x14ac:dyDescent="0.25">
      <c r="A13" s="12" t="s">
        <v>7</v>
      </c>
      <c r="B13" s="8">
        <f>SUM(B3:B12)</f>
        <v>61544</v>
      </c>
      <c r="C13" s="8">
        <f t="shared" ref="C13:E13" si="0">SUM(C3:C12)</f>
        <v>6136</v>
      </c>
      <c r="D13" s="8">
        <f t="shared" si="0"/>
        <v>23216</v>
      </c>
      <c r="E13" s="8">
        <f t="shared" si="0"/>
        <v>16928</v>
      </c>
      <c r="F13" s="9">
        <f>SUM(F3:F12)</f>
        <v>107824</v>
      </c>
    </row>
  </sheetData>
  <pageMargins left="0.5" right="0.5" top="0.5" bottom="0.5" header="0.3" footer="0.3"/>
  <pageSetup paperSize="5" scale="89" orientation="landscape" r:id="rId1"/>
  <tableParts count="1">
    <tablePart r:id="rId2"/>
  </tablePart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Q10"/>
  <sheetViews>
    <sheetView zoomScaleNormal="100" workbookViewId="0">
      <pane xSplit="1" topLeftCell="F1" activePane="topRight" state="frozen"/>
      <selection pane="topRight" activeCell="G9" sqref="G9"/>
    </sheetView>
  </sheetViews>
  <sheetFormatPr defaultColWidth="32" defaultRowHeight="15" x14ac:dyDescent="0.25"/>
  <cols>
    <col min="1" max="1" width="38.5703125" customWidth="1"/>
    <col min="2" max="14" width="21" style="1" customWidth="1"/>
    <col min="15" max="15" width="21" customWidth="1"/>
    <col min="16" max="17" width="21" style="1" customWidth="1"/>
    <col min="18" max="18" width="18.85546875" customWidth="1"/>
  </cols>
  <sheetData>
    <row r="1" spans="1:17" s="4" customFormat="1" ht="24.95" customHeight="1" x14ac:dyDescent="0.25">
      <c r="A1" s="3" t="s">
        <v>234</v>
      </c>
    </row>
    <row r="2" spans="1:17" s="2" customFormat="1" ht="27.75" customHeight="1" x14ac:dyDescent="0.25">
      <c r="A2" s="5" t="s">
        <v>0</v>
      </c>
      <c r="B2" s="10" t="s">
        <v>54</v>
      </c>
      <c r="C2" s="13" t="s">
        <v>55</v>
      </c>
      <c r="D2" s="13" t="s">
        <v>56</v>
      </c>
      <c r="E2" s="13" t="s">
        <v>57</v>
      </c>
      <c r="F2" s="13" t="s">
        <v>58</v>
      </c>
      <c r="G2" s="13" t="s">
        <v>104</v>
      </c>
      <c r="H2" s="13" t="s">
        <v>106</v>
      </c>
      <c r="I2" s="13" t="s">
        <v>59</v>
      </c>
      <c r="J2" s="24" t="s">
        <v>105</v>
      </c>
      <c r="K2" s="24" t="s">
        <v>101</v>
      </c>
      <c r="L2" s="24" t="s">
        <v>49</v>
      </c>
      <c r="M2" s="13" t="s">
        <v>47</v>
      </c>
      <c r="N2" s="13" t="s">
        <v>60</v>
      </c>
      <c r="O2" s="13" t="s">
        <v>61</v>
      </c>
      <c r="P2" s="13" t="s">
        <v>62</v>
      </c>
      <c r="Q2" s="11" t="s">
        <v>2</v>
      </c>
    </row>
    <row r="3" spans="1:17" x14ac:dyDescent="0.25">
      <c r="A3" s="14" t="s">
        <v>235</v>
      </c>
      <c r="B3" s="6">
        <v>616</v>
      </c>
      <c r="C3" s="15">
        <v>430</v>
      </c>
      <c r="D3" s="17">
        <v>315</v>
      </c>
      <c r="E3" s="15">
        <v>276</v>
      </c>
      <c r="F3" s="15">
        <v>73</v>
      </c>
      <c r="G3" s="15">
        <v>363</v>
      </c>
      <c r="H3" s="15">
        <v>83</v>
      </c>
      <c r="I3" s="15">
        <v>117</v>
      </c>
      <c r="J3" s="15">
        <v>237</v>
      </c>
      <c r="K3" s="15">
        <v>271</v>
      </c>
      <c r="L3" s="15">
        <v>907</v>
      </c>
      <c r="M3" s="15">
        <v>304</v>
      </c>
      <c r="N3" s="15">
        <v>728</v>
      </c>
      <c r="O3" s="15">
        <v>718</v>
      </c>
      <c r="P3" s="15">
        <v>476</v>
      </c>
      <c r="Q3" s="7">
        <f>SUM(SD57RepublicanPrimary561015212224[[#This Row],[Washington County Vote Results]],SD57RepublicanPrimary561015212224[[#This Row],[Part of Rensselaer County Vote Results]],SD57RepublicanPrimary561015212224[[#This Row],[Part of Otsego County Vote Results]],SD57RepublicanPrimary561015212224[[#This Row],[Montgomer County Vote Results]],SD57RepublicanPrimary561015212224[[#This Row],[Lewis County Vote Results]],SD57RepublicanPrimary561015212224[[#This Row],[Part of Jefferson County Vote Results]],SD57RepublicanPrimary561015212224[[#This Row],[Herkimer County Vote Results]],SD57RepublicanPrimary561015212224[[#This Row],[Hamilton County Vote Results]],SD57RepublicanPrimary561015212224[[#This Row],[Fulton County Vote Results]],SD57RepublicanPrimary561015212224[[#This Row],[Franklin County Vote Results]],SD57RepublicanPrimary561015212224[[#This Row],[Essex County Vote Results]],SD57RepublicanPrimary561015212224[[#This Row],[Clinton County Vote Results]],N3,M3,O3)</f>
        <v>5914</v>
      </c>
    </row>
    <row r="4" spans="1:17" x14ac:dyDescent="0.25">
      <c r="A4" s="14" t="s">
        <v>236</v>
      </c>
      <c r="B4" s="6">
        <v>630</v>
      </c>
      <c r="C4" s="15">
        <v>444</v>
      </c>
      <c r="D4" s="17">
        <v>334</v>
      </c>
      <c r="E4" s="15">
        <v>297</v>
      </c>
      <c r="F4" s="15">
        <v>74</v>
      </c>
      <c r="G4" s="15">
        <v>346</v>
      </c>
      <c r="H4" s="15">
        <v>90</v>
      </c>
      <c r="I4" s="15">
        <v>120</v>
      </c>
      <c r="J4" s="15">
        <v>246</v>
      </c>
      <c r="K4" s="15">
        <v>256</v>
      </c>
      <c r="L4" s="15">
        <v>913</v>
      </c>
      <c r="M4" s="15">
        <v>304</v>
      </c>
      <c r="N4" s="15">
        <v>787</v>
      </c>
      <c r="O4" s="15">
        <v>728</v>
      </c>
      <c r="P4" s="15">
        <v>449</v>
      </c>
      <c r="Q4" s="7">
        <f>SUM(SD57RepublicanPrimary561015212224[[#This Row],[Washington County Vote Results]],SD57RepublicanPrimary561015212224[[#This Row],[Part of Rensselaer County Vote Results]],SD57RepublicanPrimary561015212224[[#This Row],[Part of Otsego County Vote Results]],SD57RepublicanPrimary561015212224[[#This Row],[Montgomer County Vote Results]],SD57RepublicanPrimary561015212224[[#This Row],[Lewis County Vote Results]],SD57RepublicanPrimary561015212224[[#This Row],[Part of Jefferson County Vote Results]],SD57RepublicanPrimary561015212224[[#This Row],[Herkimer County Vote Results]],SD57RepublicanPrimary561015212224[[#This Row],[Hamilton County Vote Results]],SD57RepublicanPrimary561015212224[[#This Row],[Fulton County Vote Results]],SD57RepublicanPrimary561015212224[[#This Row],[Franklin County Vote Results]],SD57RepublicanPrimary561015212224[[#This Row],[Essex County Vote Results]],SD57RepublicanPrimary561015212224[[#This Row],[Clinton County Vote Results]],N4,M4,O4)</f>
        <v>6018</v>
      </c>
    </row>
    <row r="5" spans="1:17" x14ac:dyDescent="0.25">
      <c r="A5" s="14" t="s">
        <v>237</v>
      </c>
      <c r="B5" s="6">
        <v>683</v>
      </c>
      <c r="C5" s="15">
        <v>463</v>
      </c>
      <c r="D5" s="17">
        <v>338</v>
      </c>
      <c r="E5" s="15">
        <v>317</v>
      </c>
      <c r="F5" s="15">
        <v>81</v>
      </c>
      <c r="G5" s="15">
        <v>381</v>
      </c>
      <c r="H5" s="15">
        <v>102</v>
      </c>
      <c r="I5" s="15">
        <v>130</v>
      </c>
      <c r="J5" s="15">
        <v>271</v>
      </c>
      <c r="K5" s="15">
        <v>270</v>
      </c>
      <c r="L5" s="15">
        <v>970</v>
      </c>
      <c r="M5" s="15">
        <v>328</v>
      </c>
      <c r="N5" s="15">
        <v>779</v>
      </c>
      <c r="O5" s="15">
        <v>789</v>
      </c>
      <c r="P5" s="15">
        <v>519</v>
      </c>
      <c r="Q5" s="7">
        <f>SUM(SD57RepublicanPrimary561015212224[[#This Row],[Washington County Vote Results]],SD57RepublicanPrimary561015212224[[#This Row],[Part of Rensselaer County Vote Results]],SD57RepublicanPrimary561015212224[[#This Row],[Part of Otsego County Vote Results]],SD57RepublicanPrimary561015212224[[#This Row],[Montgomer County Vote Results]],SD57RepublicanPrimary561015212224[[#This Row],[Lewis County Vote Results]],SD57RepublicanPrimary561015212224[[#This Row],[Part of Jefferson County Vote Results]],SD57RepublicanPrimary561015212224[[#This Row],[Herkimer County Vote Results]],SD57RepublicanPrimary561015212224[[#This Row],[Hamilton County Vote Results]],SD57RepublicanPrimary561015212224[[#This Row],[Fulton County Vote Results]],SD57RepublicanPrimary561015212224[[#This Row],[Franklin County Vote Results]],SD57RepublicanPrimary561015212224[[#This Row],[Essex County Vote Results]],SD57RepublicanPrimary561015212224[[#This Row],[Clinton County Vote Results]],N5,M5,O5)</f>
        <v>6421</v>
      </c>
    </row>
    <row r="6" spans="1:17" x14ac:dyDescent="0.25">
      <c r="A6" s="14" t="s">
        <v>63</v>
      </c>
      <c r="B6" s="6">
        <v>580</v>
      </c>
      <c r="C6" s="15">
        <v>425</v>
      </c>
      <c r="D6" s="17">
        <v>315</v>
      </c>
      <c r="E6" s="15">
        <v>298</v>
      </c>
      <c r="F6" s="15">
        <v>74</v>
      </c>
      <c r="G6" s="15">
        <v>329</v>
      </c>
      <c r="H6" s="15">
        <v>82</v>
      </c>
      <c r="I6" s="15">
        <v>113</v>
      </c>
      <c r="J6" s="15">
        <v>215</v>
      </c>
      <c r="K6" s="15">
        <v>248</v>
      </c>
      <c r="L6" s="15">
        <v>873</v>
      </c>
      <c r="M6" s="15">
        <v>300</v>
      </c>
      <c r="N6" s="15">
        <v>778</v>
      </c>
      <c r="O6" s="15">
        <v>692</v>
      </c>
      <c r="P6" s="15">
        <v>437</v>
      </c>
      <c r="Q6" s="7">
        <f>SUM(SD57RepublicanPrimary561015212224[[#This Row],[Washington County Vote Results]],SD57RepublicanPrimary561015212224[[#This Row],[Part of Rensselaer County Vote Results]],SD57RepublicanPrimary561015212224[[#This Row],[Part of Otsego County Vote Results]],SD57RepublicanPrimary561015212224[[#This Row],[Montgomer County Vote Results]],SD57RepublicanPrimary561015212224[[#This Row],[Lewis County Vote Results]],SD57RepublicanPrimary561015212224[[#This Row],[Part of Jefferson County Vote Results]],SD57RepublicanPrimary561015212224[[#This Row],[Herkimer County Vote Results]],SD57RepublicanPrimary561015212224[[#This Row],[Hamilton County Vote Results]],SD57RepublicanPrimary561015212224[[#This Row],[Fulton County Vote Results]],SD57RepublicanPrimary561015212224[[#This Row],[Franklin County Vote Results]],SD57RepublicanPrimary561015212224[[#This Row],[Essex County Vote Results]],SD57RepublicanPrimary561015212224[[#This Row],[Clinton County Vote Results]],N6,M6,O6)</f>
        <v>5759</v>
      </c>
    </row>
    <row r="7" spans="1:17" x14ac:dyDescent="0.25">
      <c r="A7" s="14" t="s">
        <v>238</v>
      </c>
      <c r="B7" s="6">
        <v>642</v>
      </c>
      <c r="C7" s="15">
        <v>452</v>
      </c>
      <c r="D7" s="17">
        <v>330</v>
      </c>
      <c r="E7" s="15">
        <v>307</v>
      </c>
      <c r="F7" s="15">
        <v>78</v>
      </c>
      <c r="G7" s="15">
        <v>367</v>
      </c>
      <c r="H7" s="15">
        <v>89</v>
      </c>
      <c r="I7" s="15">
        <v>118</v>
      </c>
      <c r="J7" s="15">
        <v>248</v>
      </c>
      <c r="K7" s="15">
        <v>265</v>
      </c>
      <c r="L7" s="15">
        <v>949</v>
      </c>
      <c r="M7" s="15">
        <v>315</v>
      </c>
      <c r="N7" s="15">
        <v>754</v>
      </c>
      <c r="O7" s="15">
        <v>783</v>
      </c>
      <c r="P7" s="15">
        <v>474</v>
      </c>
      <c r="Q7" s="7">
        <f>SUM(SD57RepublicanPrimary561015212224[[#This Row],[Washington County Vote Results]],SD57RepublicanPrimary561015212224[[#This Row],[Part of Rensselaer County Vote Results]],SD57RepublicanPrimary561015212224[[#This Row],[Part of Otsego County Vote Results]],SD57RepublicanPrimary561015212224[[#This Row],[Montgomer County Vote Results]],SD57RepublicanPrimary561015212224[[#This Row],[Lewis County Vote Results]],SD57RepublicanPrimary561015212224[[#This Row],[Part of Jefferson County Vote Results]],SD57RepublicanPrimary561015212224[[#This Row],[Herkimer County Vote Results]],SD57RepublicanPrimary561015212224[[#This Row],[Hamilton County Vote Results]],SD57RepublicanPrimary561015212224[[#This Row],[Fulton County Vote Results]],SD57RepublicanPrimary561015212224[[#This Row],[Franklin County Vote Results]],SD57RepublicanPrimary561015212224[[#This Row],[Essex County Vote Results]],SD57RepublicanPrimary561015212224[[#This Row],[Clinton County Vote Results]],N7,M7,O7)</f>
        <v>6171</v>
      </c>
    </row>
    <row r="8" spans="1:17" x14ac:dyDescent="0.25">
      <c r="A8" s="16" t="s">
        <v>5</v>
      </c>
      <c r="B8" s="6">
        <v>1614</v>
      </c>
      <c r="C8" s="15">
        <v>916</v>
      </c>
      <c r="D8" s="17">
        <v>898</v>
      </c>
      <c r="E8" s="15">
        <v>750</v>
      </c>
      <c r="F8" s="15">
        <v>140</v>
      </c>
      <c r="G8" s="15">
        <v>904</v>
      </c>
      <c r="H8" s="15">
        <v>219</v>
      </c>
      <c r="I8" s="15">
        <v>397</v>
      </c>
      <c r="J8" s="15">
        <v>958</v>
      </c>
      <c r="K8" s="15">
        <v>405</v>
      </c>
      <c r="L8" s="15">
        <v>1548</v>
      </c>
      <c r="M8" s="15">
        <v>639</v>
      </c>
      <c r="N8" s="15">
        <v>1484</v>
      </c>
      <c r="O8" s="15">
        <v>1240</v>
      </c>
      <c r="P8" s="15">
        <v>980</v>
      </c>
      <c r="Q8" s="7">
        <f>SUM(SD57RepublicanPrimary561015212224[[#This Row],[Washington County Vote Results]],SD57RepublicanPrimary561015212224[[#This Row],[Part of Rensselaer County Vote Results]],SD57RepublicanPrimary561015212224[[#This Row],[Part of Otsego County Vote Results]],SD57RepublicanPrimary561015212224[[#This Row],[Montgomer County Vote Results]],SD57RepublicanPrimary561015212224[[#This Row],[Lewis County Vote Results]],SD57RepublicanPrimary561015212224[[#This Row],[Part of Jefferson County Vote Results]],SD57RepublicanPrimary561015212224[[#This Row],[Herkimer County Vote Results]],SD57RepublicanPrimary561015212224[[#This Row],[Hamilton County Vote Results]],SD57RepublicanPrimary561015212224[[#This Row],[Fulton County Vote Results]],SD57RepublicanPrimary561015212224[[#This Row],[Franklin County Vote Results]],SD57RepublicanPrimary561015212224[[#This Row],[Essex County Vote Results]],SD57RepublicanPrimary561015212224[[#This Row],[Clinton County Vote Results]],N8,M8,O8)</f>
        <v>13092</v>
      </c>
    </row>
    <row r="9" spans="1:17" x14ac:dyDescent="0.25">
      <c r="A9" s="16" t="s">
        <v>6</v>
      </c>
      <c r="B9" s="6">
        <v>0</v>
      </c>
      <c r="C9" s="15">
        <v>0</v>
      </c>
      <c r="D9" s="17">
        <v>0</v>
      </c>
      <c r="E9" s="15">
        <v>0</v>
      </c>
      <c r="F9" s="15">
        <v>0</v>
      </c>
      <c r="G9" s="15">
        <v>0</v>
      </c>
      <c r="H9" s="15">
        <v>0</v>
      </c>
      <c r="I9" s="15">
        <v>0</v>
      </c>
      <c r="J9" s="15">
        <v>0</v>
      </c>
      <c r="K9" s="15">
        <v>0</v>
      </c>
      <c r="L9" s="15">
        <v>0</v>
      </c>
      <c r="M9" s="15">
        <v>0</v>
      </c>
      <c r="N9" s="15">
        <v>0</v>
      </c>
      <c r="O9" s="15">
        <v>0</v>
      </c>
      <c r="P9" s="15">
        <v>0</v>
      </c>
      <c r="Q9" s="7">
        <f>SUM(SD57RepublicanPrimary561015212224[[#This Row],[Washington County Vote Results]],SD57RepublicanPrimary561015212224[[#This Row],[Part of Rensselaer County Vote Results]],SD57RepublicanPrimary561015212224[[#This Row],[Part of Otsego County Vote Results]],SD57RepublicanPrimary561015212224[[#This Row],[Montgomer County Vote Results]],SD57RepublicanPrimary561015212224[[#This Row],[Lewis County Vote Results]],SD57RepublicanPrimary561015212224[[#This Row],[Part of Jefferson County Vote Results]],SD57RepublicanPrimary561015212224[[#This Row],[Herkimer County Vote Results]],SD57RepublicanPrimary561015212224[[#This Row],[Hamilton County Vote Results]],SD57RepublicanPrimary561015212224[[#This Row],[Fulton County Vote Results]],SD57RepublicanPrimary561015212224[[#This Row],[Franklin County Vote Results]],SD57RepublicanPrimary561015212224[[#This Row],[Essex County Vote Results]],SD57RepublicanPrimary561015212224[[#This Row],[Clinton County Vote Results]],N9,M9,O9)</f>
        <v>0</v>
      </c>
    </row>
    <row r="10" spans="1:17" x14ac:dyDescent="0.25">
      <c r="A10" s="12" t="s">
        <v>7</v>
      </c>
      <c r="B10" s="8">
        <f t="shared" ref="B10:Q10" si="0">SUM(B3:B9)</f>
        <v>4765</v>
      </c>
      <c r="C10" s="8">
        <f t="shared" si="0"/>
        <v>3130</v>
      </c>
      <c r="D10" s="8">
        <f t="shared" si="0"/>
        <v>2530</v>
      </c>
      <c r="E10" s="8">
        <f t="shared" si="0"/>
        <v>2245</v>
      </c>
      <c r="F10" s="8">
        <f t="shared" si="0"/>
        <v>520</v>
      </c>
      <c r="G10" s="8">
        <f t="shared" si="0"/>
        <v>2690</v>
      </c>
      <c r="H10" s="8">
        <f t="shared" si="0"/>
        <v>665</v>
      </c>
      <c r="I10" s="8">
        <f t="shared" si="0"/>
        <v>995</v>
      </c>
      <c r="J10" s="8">
        <f t="shared" si="0"/>
        <v>2175</v>
      </c>
      <c r="K10" s="8">
        <f t="shared" si="0"/>
        <v>1715</v>
      </c>
      <c r="L10" s="8">
        <f t="shared" si="0"/>
        <v>6160</v>
      </c>
      <c r="M10" s="8">
        <f t="shared" si="0"/>
        <v>2190</v>
      </c>
      <c r="N10" s="8">
        <f t="shared" si="0"/>
        <v>5310</v>
      </c>
      <c r="O10" s="8">
        <f t="shared" si="0"/>
        <v>4950</v>
      </c>
      <c r="P10" s="8">
        <f t="shared" si="0"/>
        <v>3335</v>
      </c>
      <c r="Q10" s="9">
        <f t="shared" si="0"/>
        <v>43375</v>
      </c>
    </row>
  </sheetData>
  <pageMargins left="0.5" right="0.5" top="0.5" bottom="0.5" header="0.3" footer="0.3"/>
  <pageSetup paperSize="5" scale="53" orientation="landscape" r:id="rId1"/>
  <tableParts count="1">
    <tablePart r:id="rId2"/>
  </tablePart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F11"/>
  <sheetViews>
    <sheetView zoomScaleNormal="100" workbookViewId="0">
      <selection activeCell="B11" sqref="B11"/>
    </sheetView>
  </sheetViews>
  <sheetFormatPr defaultColWidth="32" defaultRowHeight="15" x14ac:dyDescent="0.25"/>
  <cols>
    <col min="1" max="1" width="38.5703125" customWidth="1"/>
    <col min="2" max="5" width="21" style="1" customWidth="1"/>
    <col min="6" max="6" width="18.85546875" customWidth="1"/>
  </cols>
  <sheetData>
    <row r="1" spans="1:6" s="4" customFormat="1" ht="24.95" customHeight="1" x14ac:dyDescent="0.25">
      <c r="A1" s="3" t="s">
        <v>96</v>
      </c>
    </row>
    <row r="2" spans="1:6" s="2" customFormat="1" ht="27.75" customHeight="1" x14ac:dyDescent="0.25">
      <c r="A2" s="5" t="s">
        <v>0</v>
      </c>
      <c r="B2" s="13" t="s">
        <v>66</v>
      </c>
      <c r="C2" s="13" t="s">
        <v>67</v>
      </c>
      <c r="D2" s="24" t="s">
        <v>81</v>
      </c>
      <c r="E2" s="13" t="s">
        <v>68</v>
      </c>
      <c r="F2" s="11" t="s">
        <v>2</v>
      </c>
    </row>
    <row r="3" spans="1:6" x14ac:dyDescent="0.25">
      <c r="A3" s="14" t="s">
        <v>239</v>
      </c>
      <c r="B3" s="6">
        <v>679</v>
      </c>
      <c r="C3" s="15">
        <v>1513</v>
      </c>
      <c r="D3" s="15">
        <v>4490</v>
      </c>
      <c r="E3" s="15">
        <v>2</v>
      </c>
      <c r="F3" s="7">
        <f>SUM(B3,C3,D3,E3)</f>
        <v>6684</v>
      </c>
    </row>
    <row r="4" spans="1:6" x14ac:dyDescent="0.25">
      <c r="A4" s="14" t="s">
        <v>83</v>
      </c>
      <c r="B4" s="6">
        <v>729</v>
      </c>
      <c r="C4" s="15">
        <v>1589</v>
      </c>
      <c r="D4" s="15">
        <v>4933</v>
      </c>
      <c r="E4" s="15">
        <v>2</v>
      </c>
      <c r="F4" s="7">
        <f t="shared" ref="F4:F10" si="0">SUM(B4,C4,D4,E4)</f>
        <v>7253</v>
      </c>
    </row>
    <row r="5" spans="1:6" x14ac:dyDescent="0.25">
      <c r="A5" s="14" t="s">
        <v>240</v>
      </c>
      <c r="B5" s="6">
        <v>674</v>
      </c>
      <c r="C5" s="15">
        <v>1457</v>
      </c>
      <c r="D5" s="15">
        <v>4376</v>
      </c>
      <c r="E5" s="15">
        <v>2</v>
      </c>
      <c r="F5" s="7">
        <f t="shared" si="0"/>
        <v>6509</v>
      </c>
    </row>
    <row r="6" spans="1:6" x14ac:dyDescent="0.25">
      <c r="A6" s="14" t="s">
        <v>241</v>
      </c>
      <c r="B6" s="6">
        <v>740</v>
      </c>
      <c r="C6" s="15">
        <v>1548</v>
      </c>
      <c r="D6" s="15">
        <v>4855</v>
      </c>
      <c r="E6" s="15">
        <v>2</v>
      </c>
      <c r="F6" s="7">
        <f t="shared" si="0"/>
        <v>7145</v>
      </c>
    </row>
    <row r="7" spans="1:6" x14ac:dyDescent="0.25">
      <c r="A7" s="14" t="s">
        <v>242</v>
      </c>
      <c r="B7" s="6">
        <v>653</v>
      </c>
      <c r="C7" s="15">
        <v>1380</v>
      </c>
      <c r="D7" s="15">
        <v>4358</v>
      </c>
      <c r="E7" s="15">
        <v>2</v>
      </c>
      <c r="F7" s="7">
        <f t="shared" si="0"/>
        <v>6393</v>
      </c>
    </row>
    <row r="8" spans="1:6" x14ac:dyDescent="0.25">
      <c r="A8" s="14" t="s">
        <v>243</v>
      </c>
      <c r="B8" s="6">
        <v>705</v>
      </c>
      <c r="C8" s="15">
        <v>1472</v>
      </c>
      <c r="D8" s="15">
        <v>4755</v>
      </c>
      <c r="E8" s="15">
        <v>2</v>
      </c>
      <c r="F8" s="7">
        <f t="shared" si="0"/>
        <v>6934</v>
      </c>
    </row>
    <row r="9" spans="1:6" x14ac:dyDescent="0.25">
      <c r="A9" s="16" t="s">
        <v>5</v>
      </c>
      <c r="B9" s="6">
        <v>1178</v>
      </c>
      <c r="C9" s="15">
        <v>3707</v>
      </c>
      <c r="D9" s="15">
        <v>12397</v>
      </c>
      <c r="E9" s="15">
        <v>6</v>
      </c>
      <c r="F9" s="7">
        <f t="shared" si="0"/>
        <v>17288</v>
      </c>
    </row>
    <row r="10" spans="1:6" x14ac:dyDescent="0.25">
      <c r="A10" s="16" t="s">
        <v>6</v>
      </c>
      <c r="B10" s="6">
        <v>0</v>
      </c>
      <c r="C10" s="15">
        <v>0</v>
      </c>
      <c r="D10" s="15">
        <v>0</v>
      </c>
      <c r="E10" s="15">
        <v>0</v>
      </c>
      <c r="F10" s="7">
        <f t="shared" si="0"/>
        <v>0</v>
      </c>
    </row>
    <row r="11" spans="1:6" x14ac:dyDescent="0.25">
      <c r="A11" s="12" t="s">
        <v>7</v>
      </c>
      <c r="B11" s="8">
        <f t="shared" ref="B11:F11" si="1">SUM(B3:B10)</f>
        <v>5358</v>
      </c>
      <c r="C11" s="8">
        <f t="shared" si="1"/>
        <v>12666</v>
      </c>
      <c r="D11" s="8">
        <f t="shared" si="1"/>
        <v>40164</v>
      </c>
      <c r="E11" s="8">
        <f t="shared" si="1"/>
        <v>18</v>
      </c>
      <c r="F11" s="9">
        <f t="shared" si="1"/>
        <v>58206</v>
      </c>
    </row>
  </sheetData>
  <pageMargins left="0.5" right="0.5" top="0.5" bottom="0.5" header="0.3" footer="0.3"/>
  <pageSetup paperSize="5" scale="73" orientation="landscape" r:id="rId1"/>
  <tableParts count="1">
    <tablePart r:id="rId2"/>
  </tablePart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I11"/>
  <sheetViews>
    <sheetView zoomScaleNormal="100" workbookViewId="0">
      <selection activeCell="H11" sqref="H11"/>
    </sheetView>
  </sheetViews>
  <sheetFormatPr defaultColWidth="32" defaultRowHeight="15" x14ac:dyDescent="0.25"/>
  <cols>
    <col min="1" max="1" width="38.5703125" customWidth="1"/>
    <col min="2" max="8" width="21" style="1" customWidth="1"/>
    <col min="9" max="9" width="18.85546875" customWidth="1"/>
  </cols>
  <sheetData>
    <row r="1" spans="1:9" s="4" customFormat="1" ht="24.95" customHeight="1" x14ac:dyDescent="0.25">
      <c r="A1" s="3" t="s">
        <v>97</v>
      </c>
    </row>
    <row r="2" spans="1:9" s="2" customFormat="1" ht="27.75" customHeight="1" x14ac:dyDescent="0.25">
      <c r="A2" s="5" t="s">
        <v>0</v>
      </c>
      <c r="B2" s="21" t="s">
        <v>70</v>
      </c>
      <c r="C2" s="22" t="s">
        <v>71</v>
      </c>
      <c r="D2" s="22" t="s">
        <v>72</v>
      </c>
      <c r="E2" s="22" t="s">
        <v>73</v>
      </c>
      <c r="F2" s="23" t="s">
        <v>84</v>
      </c>
      <c r="G2" s="22" t="s">
        <v>74</v>
      </c>
      <c r="H2" s="22" t="s">
        <v>76</v>
      </c>
      <c r="I2" s="22" t="s">
        <v>2</v>
      </c>
    </row>
    <row r="3" spans="1:9" x14ac:dyDescent="0.25">
      <c r="A3" s="14" t="s">
        <v>244</v>
      </c>
      <c r="B3" s="6">
        <v>297</v>
      </c>
      <c r="C3" s="15">
        <v>453</v>
      </c>
      <c r="D3" s="15">
        <v>1131</v>
      </c>
      <c r="E3" s="15">
        <v>686</v>
      </c>
      <c r="F3" s="15">
        <v>3404</v>
      </c>
      <c r="G3" s="15">
        <v>215</v>
      </c>
      <c r="H3" s="15">
        <v>667</v>
      </c>
      <c r="I3" s="7">
        <f>SUM(SD57RepublicanPrimary56101521222426[[#This Row],[Steuben County Vote Results]],SD57RepublicanPrimary56101521222426[[#This Row],[Schuyler County Vote Results]],SD57RepublicanPrimary56101521222426[[#This Row],[Part of Erie County Vote Results]],SD57RepublicanPrimary56101521222426[[#This Row],[Chemung County Vote Results]],SD57RepublicanPrimary56101521222426[[#This Row],[Chautauqua County Vote Results]],SD57RepublicanPrimary56101521222426[[#This Row],[Cattaraugus County Vote Results]],SD57RepublicanPrimary56101521222426[[#This Row],[Allegany County Vote Results]])</f>
        <v>6853</v>
      </c>
    </row>
    <row r="4" spans="1:9" x14ac:dyDescent="0.25">
      <c r="A4" s="14" t="s">
        <v>245</v>
      </c>
      <c r="B4" s="6">
        <v>292</v>
      </c>
      <c r="C4" s="15">
        <v>430</v>
      </c>
      <c r="D4" s="15">
        <v>1048</v>
      </c>
      <c r="E4" s="15">
        <v>607</v>
      </c>
      <c r="F4" s="15">
        <v>3329</v>
      </c>
      <c r="G4" s="15">
        <v>199</v>
      </c>
      <c r="H4" s="15">
        <v>540</v>
      </c>
      <c r="I4" s="7">
        <f>SUM(SD57RepublicanPrimary56101521222426[[#This Row],[Steuben County Vote Results]],SD57RepublicanPrimary56101521222426[[#This Row],[Schuyler County Vote Results]],SD57RepublicanPrimary56101521222426[[#This Row],[Part of Erie County Vote Results]],SD57RepublicanPrimary56101521222426[[#This Row],[Chemung County Vote Results]],SD57RepublicanPrimary56101521222426[[#This Row],[Chautauqua County Vote Results]],SD57RepublicanPrimary56101521222426[[#This Row],[Cattaraugus County Vote Results]],SD57RepublicanPrimary56101521222426[[#This Row],[Allegany County Vote Results]])</f>
        <v>6445</v>
      </c>
    </row>
    <row r="5" spans="1:9" x14ac:dyDescent="0.25">
      <c r="A5" s="14" t="s">
        <v>246</v>
      </c>
      <c r="B5" s="6">
        <v>293</v>
      </c>
      <c r="C5" s="15">
        <v>444</v>
      </c>
      <c r="D5" s="15">
        <v>1119</v>
      </c>
      <c r="E5" s="15">
        <v>649</v>
      </c>
      <c r="F5" s="15">
        <v>3393</v>
      </c>
      <c r="G5" s="15">
        <v>217</v>
      </c>
      <c r="H5" s="15">
        <v>615</v>
      </c>
      <c r="I5" s="7">
        <f>SUM(SD57RepublicanPrimary56101521222426[[#This Row],[Steuben County Vote Results]],SD57RepublicanPrimary56101521222426[[#This Row],[Schuyler County Vote Results]],SD57RepublicanPrimary56101521222426[[#This Row],[Part of Erie County Vote Results]],SD57RepublicanPrimary56101521222426[[#This Row],[Chemung County Vote Results]],SD57RepublicanPrimary56101521222426[[#This Row],[Chautauqua County Vote Results]],SD57RepublicanPrimary56101521222426[[#This Row],[Cattaraugus County Vote Results]],SD57RepublicanPrimary56101521222426[[#This Row],[Allegany County Vote Results]])</f>
        <v>6730</v>
      </c>
    </row>
    <row r="6" spans="1:9" x14ac:dyDescent="0.25">
      <c r="A6" s="14" t="s">
        <v>79</v>
      </c>
      <c r="B6" s="6">
        <v>302</v>
      </c>
      <c r="C6" s="15">
        <v>452</v>
      </c>
      <c r="D6" s="15">
        <v>1061</v>
      </c>
      <c r="E6" s="15">
        <v>649</v>
      </c>
      <c r="F6" s="15">
        <v>3343</v>
      </c>
      <c r="G6" s="15">
        <v>204</v>
      </c>
      <c r="H6" s="15">
        <v>642</v>
      </c>
      <c r="I6" s="7">
        <f>SUM(SD57RepublicanPrimary56101521222426[[#This Row],[Steuben County Vote Results]],SD57RepublicanPrimary56101521222426[[#This Row],[Schuyler County Vote Results]],SD57RepublicanPrimary56101521222426[[#This Row],[Part of Erie County Vote Results]],SD57RepublicanPrimary56101521222426[[#This Row],[Chemung County Vote Results]],SD57RepublicanPrimary56101521222426[[#This Row],[Chautauqua County Vote Results]],SD57RepublicanPrimary56101521222426[[#This Row],[Cattaraugus County Vote Results]],SD57RepublicanPrimary56101521222426[[#This Row],[Allegany County Vote Results]])</f>
        <v>6653</v>
      </c>
    </row>
    <row r="7" spans="1:9" x14ac:dyDescent="0.25">
      <c r="A7" s="14" t="s">
        <v>247</v>
      </c>
      <c r="B7" s="6">
        <v>294</v>
      </c>
      <c r="C7" s="15">
        <v>468</v>
      </c>
      <c r="D7" s="15">
        <v>1140</v>
      </c>
      <c r="E7" s="15">
        <v>640</v>
      </c>
      <c r="F7" s="15">
        <v>3422</v>
      </c>
      <c r="G7" s="15">
        <v>217</v>
      </c>
      <c r="H7" s="15">
        <v>596</v>
      </c>
      <c r="I7" s="7">
        <f>SUM(SD57RepublicanPrimary56101521222426[[#This Row],[Steuben County Vote Results]],SD57RepublicanPrimary56101521222426[[#This Row],[Schuyler County Vote Results]],SD57RepublicanPrimary56101521222426[[#This Row],[Part of Erie County Vote Results]],SD57RepublicanPrimary56101521222426[[#This Row],[Chemung County Vote Results]],SD57RepublicanPrimary56101521222426[[#This Row],[Chautauqua County Vote Results]],SD57RepublicanPrimary56101521222426[[#This Row],[Cattaraugus County Vote Results]],SD57RepublicanPrimary56101521222426[[#This Row],[Allegany County Vote Results]])</f>
        <v>6777</v>
      </c>
    </row>
    <row r="8" spans="1:9" x14ac:dyDescent="0.25">
      <c r="A8" s="14" t="s">
        <v>248</v>
      </c>
      <c r="B8" s="6">
        <v>282</v>
      </c>
      <c r="C8" s="15">
        <v>411</v>
      </c>
      <c r="D8" s="15">
        <v>1021</v>
      </c>
      <c r="E8" s="15">
        <v>580</v>
      </c>
      <c r="F8" s="15">
        <v>3339</v>
      </c>
      <c r="G8" s="15">
        <v>187</v>
      </c>
      <c r="H8" s="15">
        <v>537</v>
      </c>
      <c r="I8" s="7">
        <f>SUM(SD57RepublicanPrimary56101521222426[[#This Row],[Steuben County Vote Results]],SD57RepublicanPrimary56101521222426[[#This Row],[Schuyler County Vote Results]],SD57RepublicanPrimary56101521222426[[#This Row],[Part of Erie County Vote Results]],SD57RepublicanPrimary56101521222426[[#This Row],[Chemung County Vote Results]],SD57RepublicanPrimary56101521222426[[#This Row],[Chautauqua County Vote Results]],SD57RepublicanPrimary56101521222426[[#This Row],[Cattaraugus County Vote Results]],SD57RepublicanPrimary56101521222426[[#This Row],[Allegany County Vote Results]])</f>
        <v>6357</v>
      </c>
    </row>
    <row r="9" spans="1:9" x14ac:dyDescent="0.25">
      <c r="A9" s="16" t="s">
        <v>5</v>
      </c>
      <c r="B9" s="6">
        <v>640</v>
      </c>
      <c r="C9" s="15">
        <v>1062</v>
      </c>
      <c r="D9" s="15">
        <v>2270</v>
      </c>
      <c r="E9" s="15">
        <v>1961</v>
      </c>
      <c r="F9" s="15">
        <v>6392</v>
      </c>
      <c r="G9" s="15">
        <v>459</v>
      </c>
      <c r="H9" s="15">
        <v>1371</v>
      </c>
      <c r="I9" s="7">
        <f>SUM(SD57RepublicanPrimary56101521222426[[#This Row],[Steuben County Vote Results]],SD57RepublicanPrimary56101521222426[[#This Row],[Schuyler County Vote Results]],SD57RepublicanPrimary56101521222426[[#This Row],[Part of Erie County Vote Results]],SD57RepublicanPrimary56101521222426[[#This Row],[Chemung County Vote Results]],SD57RepublicanPrimary56101521222426[[#This Row],[Chautauqua County Vote Results]],SD57RepublicanPrimary56101521222426[[#This Row],[Cattaraugus County Vote Results]],SD57RepublicanPrimary56101521222426[[#This Row],[Allegany County Vote Results]])</f>
        <v>14155</v>
      </c>
    </row>
    <row r="10" spans="1:9" x14ac:dyDescent="0.25">
      <c r="A10" s="16" t="s">
        <v>6</v>
      </c>
      <c r="B10" s="6">
        <v>0</v>
      </c>
      <c r="C10" s="15">
        <v>12</v>
      </c>
      <c r="D10" s="15">
        <v>0</v>
      </c>
      <c r="E10" s="15">
        <v>0</v>
      </c>
      <c r="F10" s="15">
        <v>0</v>
      </c>
      <c r="G10" s="15">
        <v>0</v>
      </c>
      <c r="H10" s="15">
        <v>0</v>
      </c>
      <c r="I10" s="7">
        <f>SUM(SD57RepublicanPrimary56101521222426[[#This Row],[Steuben County Vote Results]],SD57RepublicanPrimary56101521222426[[#This Row],[Schuyler County Vote Results]],SD57RepublicanPrimary56101521222426[[#This Row],[Part of Erie County Vote Results]],SD57RepublicanPrimary56101521222426[[#This Row],[Chemung County Vote Results]],SD57RepublicanPrimary56101521222426[[#This Row],[Chautauqua County Vote Results]],SD57RepublicanPrimary56101521222426[[#This Row],[Cattaraugus County Vote Results]],SD57RepublicanPrimary56101521222426[[#This Row],[Allegany County Vote Results]])</f>
        <v>12</v>
      </c>
    </row>
    <row r="11" spans="1:9" x14ac:dyDescent="0.25">
      <c r="A11" s="12" t="s">
        <v>7</v>
      </c>
      <c r="B11" s="8">
        <f>SUM(B3:B10)</f>
        <v>2400</v>
      </c>
      <c r="C11" s="8">
        <f>SUM(C3:C10)</f>
        <v>3732</v>
      </c>
      <c r="D11" s="8">
        <f>SUM(D3:D10)</f>
        <v>8790</v>
      </c>
      <c r="E11" s="8">
        <f t="shared" ref="E11:H11" si="0">SUM(E3:E10)</f>
        <v>5772</v>
      </c>
      <c r="F11" s="8">
        <f t="shared" si="0"/>
        <v>26622</v>
      </c>
      <c r="G11" s="8">
        <f t="shared" si="0"/>
        <v>1698</v>
      </c>
      <c r="H11" s="8">
        <f t="shared" si="0"/>
        <v>4968</v>
      </c>
      <c r="I11" s="9">
        <f>SUM(I3:I10)</f>
        <v>53982</v>
      </c>
    </row>
  </sheetData>
  <pageMargins left="0.5" right="0.5" top="0.5" bottom="0.5" header="0.3" footer="0.3"/>
  <pageSetup paperSize="5" scale="57" orientation="landscape" r:id="rId1"/>
  <tableParts count="1">
    <tablePart r:id="rId2"/>
  </tablePart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1:N9"/>
  <sheetViews>
    <sheetView zoomScaleNormal="100" workbookViewId="0">
      <pane xSplit="1" topLeftCell="F1" activePane="topRight" state="frozen"/>
      <selection pane="topRight" activeCell="L9" sqref="L9"/>
    </sheetView>
  </sheetViews>
  <sheetFormatPr defaultColWidth="32" defaultRowHeight="15" x14ac:dyDescent="0.25"/>
  <cols>
    <col min="1" max="1" width="38.5703125" customWidth="1"/>
    <col min="2" max="13" width="21" style="1" customWidth="1"/>
    <col min="14" max="14" width="18.85546875" customWidth="1"/>
  </cols>
  <sheetData>
    <row r="1" spans="1:14" s="4" customFormat="1" ht="24.95" customHeight="1" x14ac:dyDescent="0.25">
      <c r="A1" s="3" t="s">
        <v>249</v>
      </c>
    </row>
    <row r="2" spans="1:14" s="2" customFormat="1" ht="27.75" customHeight="1" x14ac:dyDescent="0.25">
      <c r="A2" s="5" t="s">
        <v>0</v>
      </c>
      <c r="B2" s="21" t="s">
        <v>80</v>
      </c>
      <c r="C2" s="22" t="s">
        <v>86</v>
      </c>
      <c r="D2" s="22" t="s">
        <v>106</v>
      </c>
      <c r="E2" s="22" t="s">
        <v>87</v>
      </c>
      <c r="F2" s="22" t="s">
        <v>85</v>
      </c>
      <c r="G2" s="22" t="s">
        <v>107</v>
      </c>
      <c r="H2" s="22" t="s">
        <v>108</v>
      </c>
      <c r="I2" s="22" t="s">
        <v>68</v>
      </c>
      <c r="J2" s="22" t="s">
        <v>75</v>
      </c>
      <c r="K2" s="22" t="s">
        <v>82</v>
      </c>
      <c r="L2" s="23" t="s">
        <v>88</v>
      </c>
      <c r="M2" s="23" t="s">
        <v>78</v>
      </c>
      <c r="N2" s="22" t="s">
        <v>2</v>
      </c>
    </row>
    <row r="3" spans="1:14" x14ac:dyDescent="0.25">
      <c r="A3" s="14" t="s">
        <v>250</v>
      </c>
      <c r="B3" s="6">
        <v>674</v>
      </c>
      <c r="C3" s="15">
        <v>323</v>
      </c>
      <c r="D3" s="15">
        <v>409</v>
      </c>
      <c r="E3" s="15">
        <v>479</v>
      </c>
      <c r="F3" s="15">
        <v>294</v>
      </c>
      <c r="G3" s="15">
        <v>1193</v>
      </c>
      <c r="H3" s="15">
        <v>110</v>
      </c>
      <c r="I3" s="15">
        <v>551</v>
      </c>
      <c r="J3" s="15">
        <v>264</v>
      </c>
      <c r="K3" s="15">
        <v>510</v>
      </c>
      <c r="L3" s="15">
        <v>172</v>
      </c>
      <c r="M3" s="15">
        <v>274</v>
      </c>
      <c r="N3" s="7">
        <f>SUM(SD57RepublicanPrimary5610152127[[#This Row],[Yates County Vote Results]],SD57RepublicanPrimary5610152127[[#This Row],[Wyoming County Vote Results]],SD57RepublicanPrimary5610152127[[#This Row],[Genesee County Vote Results]],SD57RepublicanPrimary5610152127[[#This Row],[Cayuga County Vote Results]],K3,J3,I3,H3,G3,F3,E3,D3)</f>
        <v>5253</v>
      </c>
    </row>
    <row r="4" spans="1:14" x14ac:dyDescent="0.25">
      <c r="A4" s="14" t="s">
        <v>251</v>
      </c>
      <c r="B4" s="6">
        <v>594</v>
      </c>
      <c r="C4" s="15">
        <v>318</v>
      </c>
      <c r="D4" s="15">
        <v>391</v>
      </c>
      <c r="E4" s="15">
        <v>472</v>
      </c>
      <c r="F4" s="15">
        <v>297</v>
      </c>
      <c r="G4" s="15">
        <v>1154</v>
      </c>
      <c r="H4" s="15">
        <v>115</v>
      </c>
      <c r="I4" s="15">
        <v>595</v>
      </c>
      <c r="J4" s="15">
        <v>249</v>
      </c>
      <c r="K4" s="15">
        <v>499</v>
      </c>
      <c r="L4" s="15">
        <v>174</v>
      </c>
      <c r="M4" s="15">
        <v>255</v>
      </c>
      <c r="N4" s="7">
        <f>SUM(SD57RepublicanPrimary5610152127[[#This Row],[Yates County Vote Results]],SD57RepublicanPrimary5610152127[[#This Row],[Wyoming County Vote Results]],SD57RepublicanPrimary5610152127[[#This Row],[Genesee County Vote Results]],SD57RepublicanPrimary5610152127[[#This Row],[Cayuga County Vote Results]],K4,J4,I4,H4,G4,F4,E4,D4)</f>
        <v>5113</v>
      </c>
    </row>
    <row r="5" spans="1:14" x14ac:dyDescent="0.25">
      <c r="A5" s="14" t="s">
        <v>252</v>
      </c>
      <c r="B5" s="6">
        <v>579</v>
      </c>
      <c r="C5" s="15">
        <v>373</v>
      </c>
      <c r="D5" s="15">
        <v>438</v>
      </c>
      <c r="E5" s="15">
        <v>504</v>
      </c>
      <c r="F5" s="15">
        <v>318</v>
      </c>
      <c r="G5" s="15">
        <v>1226</v>
      </c>
      <c r="H5" s="15">
        <v>119</v>
      </c>
      <c r="I5" s="15">
        <v>559</v>
      </c>
      <c r="J5" s="15">
        <v>274</v>
      </c>
      <c r="K5" s="15">
        <v>526</v>
      </c>
      <c r="L5" s="15">
        <v>176</v>
      </c>
      <c r="M5" s="15">
        <v>270</v>
      </c>
      <c r="N5" s="7">
        <f>SUM(SD57RepublicanPrimary5610152127[[#This Row],[Yates County Vote Results]],SD57RepublicanPrimary5610152127[[#This Row],[Wyoming County Vote Results]],SD57RepublicanPrimary5610152127[[#This Row],[Genesee County Vote Results]],SD57RepublicanPrimary5610152127[[#This Row],[Cayuga County Vote Results]],K5,J5,I5,H5,G5,F5,E5,D5)</f>
        <v>5362</v>
      </c>
    </row>
    <row r="6" spans="1:14" x14ac:dyDescent="0.25">
      <c r="A6" s="14" t="s">
        <v>253</v>
      </c>
      <c r="B6" s="6">
        <v>578</v>
      </c>
      <c r="C6" s="15">
        <v>309</v>
      </c>
      <c r="D6" s="15">
        <v>426</v>
      </c>
      <c r="E6" s="15">
        <v>478</v>
      </c>
      <c r="F6" s="15">
        <v>302</v>
      </c>
      <c r="G6" s="15">
        <v>1199</v>
      </c>
      <c r="H6" s="15">
        <v>117</v>
      </c>
      <c r="I6" s="15">
        <v>546</v>
      </c>
      <c r="J6" s="15">
        <v>268</v>
      </c>
      <c r="K6" s="15">
        <v>519</v>
      </c>
      <c r="L6" s="15">
        <v>171</v>
      </c>
      <c r="M6" s="15">
        <v>252</v>
      </c>
      <c r="N6" s="7">
        <f>SUM(SD57RepublicanPrimary5610152127[[#This Row],[Yates County Vote Results]],SD57RepublicanPrimary5610152127[[#This Row],[Wyoming County Vote Results]],SD57RepublicanPrimary5610152127[[#This Row],[Genesee County Vote Results]],SD57RepublicanPrimary5610152127[[#This Row],[Cayuga County Vote Results]],K6,J6,I6,H6,G6,F6,E6,D6)</f>
        <v>5165</v>
      </c>
    </row>
    <row r="7" spans="1:14" x14ac:dyDescent="0.25">
      <c r="A7" s="16" t="s">
        <v>5</v>
      </c>
      <c r="B7" s="6">
        <v>979</v>
      </c>
      <c r="C7" s="15">
        <v>621</v>
      </c>
      <c r="D7" s="15">
        <v>820</v>
      </c>
      <c r="E7" s="15">
        <v>747</v>
      </c>
      <c r="F7" s="15">
        <v>585</v>
      </c>
      <c r="G7" s="15">
        <v>1552</v>
      </c>
      <c r="H7" s="15">
        <v>219</v>
      </c>
      <c r="I7" s="15">
        <v>913</v>
      </c>
      <c r="J7" s="15">
        <v>417</v>
      </c>
      <c r="K7" s="15">
        <v>702</v>
      </c>
      <c r="L7" s="15">
        <v>135</v>
      </c>
      <c r="M7" s="15">
        <v>301</v>
      </c>
      <c r="N7" s="7">
        <f>SUM(SD57RepublicanPrimary5610152127[[#This Row],[Yates County Vote Results]],SD57RepublicanPrimary5610152127[[#This Row],[Wyoming County Vote Results]],SD57RepublicanPrimary5610152127[[#This Row],[Genesee County Vote Results]],SD57RepublicanPrimary5610152127[[#This Row],[Cayuga County Vote Results]],K7,J7,I7,H7,G7,F7,E7,D7)</f>
        <v>7991</v>
      </c>
    </row>
    <row r="8" spans="1:14" x14ac:dyDescent="0.25">
      <c r="A8" s="16" t="s">
        <v>6</v>
      </c>
      <c r="B8" s="6">
        <v>0</v>
      </c>
      <c r="C8" s="15">
        <v>0</v>
      </c>
      <c r="D8" s="15">
        <v>0</v>
      </c>
      <c r="E8" s="15">
        <v>0</v>
      </c>
      <c r="F8" s="15">
        <v>0</v>
      </c>
      <c r="G8" s="15">
        <v>0</v>
      </c>
      <c r="H8" s="15">
        <v>0</v>
      </c>
      <c r="I8" s="15">
        <v>0</v>
      </c>
      <c r="J8" s="15">
        <v>0</v>
      </c>
      <c r="K8" s="15">
        <v>4</v>
      </c>
      <c r="L8" s="15">
        <v>0</v>
      </c>
      <c r="M8" s="15">
        <v>0</v>
      </c>
      <c r="N8" s="7">
        <f>SUM(SD57RepublicanPrimary5610152127[[#This Row],[Yates County Vote Results]],SD57RepublicanPrimary5610152127[[#This Row],[Wyoming County Vote Results]],SD57RepublicanPrimary5610152127[[#This Row],[Genesee County Vote Results]],SD57RepublicanPrimary5610152127[[#This Row],[Cayuga County Vote Results]],K8,J8,I8,H8,G8,F8,E8,D8)</f>
        <v>4</v>
      </c>
    </row>
    <row r="9" spans="1:14" x14ac:dyDescent="0.25">
      <c r="A9" s="12" t="s">
        <v>7</v>
      </c>
      <c r="B9" s="8">
        <f>SUM(B3:B8)</f>
        <v>3404</v>
      </c>
      <c r="C9" s="8">
        <f t="shared" ref="C9:M9" si="0">SUM(C3:C8)</f>
        <v>1944</v>
      </c>
      <c r="D9" s="8">
        <f t="shared" si="0"/>
        <v>2484</v>
      </c>
      <c r="E9" s="8">
        <f t="shared" si="0"/>
        <v>2680</v>
      </c>
      <c r="F9" s="8">
        <f t="shared" si="0"/>
        <v>1796</v>
      </c>
      <c r="G9" s="8">
        <f t="shared" si="0"/>
        <v>6324</v>
      </c>
      <c r="H9" s="8">
        <f t="shared" si="0"/>
        <v>680</v>
      </c>
      <c r="I9" s="8">
        <f t="shared" si="0"/>
        <v>3164</v>
      </c>
      <c r="J9" s="8">
        <f t="shared" si="0"/>
        <v>1472</v>
      </c>
      <c r="K9" s="8">
        <f t="shared" si="0"/>
        <v>2760</v>
      </c>
      <c r="L9" s="8">
        <f t="shared" si="0"/>
        <v>828</v>
      </c>
      <c r="M9" s="8">
        <f t="shared" si="0"/>
        <v>1352</v>
      </c>
      <c r="N9" s="9">
        <f>SUM(N3:N8)</f>
        <v>28888</v>
      </c>
    </row>
  </sheetData>
  <pageMargins left="0.5" right="0.5" top="0.5" bottom="0.5" header="0.3" footer="0.3"/>
  <pageSetup paperSize="5" scale="89" orientation="landscape" r:id="rId1"/>
  <tableParts count="1">
    <tablePart r:id="rId2"/>
  </tablePart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A1:D12"/>
  <sheetViews>
    <sheetView zoomScaleNormal="100" workbookViewId="0">
      <selection activeCell="B12" sqref="B12"/>
    </sheetView>
  </sheetViews>
  <sheetFormatPr defaultColWidth="32" defaultRowHeight="15" x14ac:dyDescent="0.25"/>
  <cols>
    <col min="1" max="1" width="38.5703125" customWidth="1"/>
    <col min="2" max="3" width="21" style="1" customWidth="1"/>
    <col min="4" max="4" width="18.85546875" customWidth="1"/>
  </cols>
  <sheetData>
    <row r="1" spans="1:4" s="4" customFormat="1" ht="24.95" customHeight="1" x14ac:dyDescent="0.25">
      <c r="A1" s="3" t="s">
        <v>98</v>
      </c>
    </row>
    <row r="2" spans="1:4" s="2" customFormat="1" ht="27.75" customHeight="1" x14ac:dyDescent="0.25">
      <c r="A2" s="5" t="s">
        <v>0</v>
      </c>
      <c r="B2" s="21" t="s">
        <v>109</v>
      </c>
      <c r="C2" s="22" t="s">
        <v>108</v>
      </c>
      <c r="D2" s="22" t="s">
        <v>2</v>
      </c>
    </row>
    <row r="3" spans="1:4" x14ac:dyDescent="0.25">
      <c r="A3" s="14" t="s">
        <v>254</v>
      </c>
      <c r="B3" s="6">
        <v>10699</v>
      </c>
      <c r="C3" s="15">
        <v>65</v>
      </c>
      <c r="D3" s="7">
        <f>SUM(SD57RepublicanPrimary28[[#This Row],[Monroe County Vote Results]],SD57RepublicanPrimary28[[#This Row],[Part of Orleans County Vote Results]])</f>
        <v>10764</v>
      </c>
    </row>
    <row r="4" spans="1:4" x14ac:dyDescent="0.25">
      <c r="A4" s="14" t="s">
        <v>255</v>
      </c>
      <c r="B4" s="6">
        <v>9640</v>
      </c>
      <c r="C4" s="15">
        <v>59</v>
      </c>
      <c r="D4" s="7">
        <f>SUM(SD57RepublicanPrimary28[[#This Row],[Monroe County Vote Results]],SD57RepublicanPrimary28[[#This Row],[Part of Orleans County Vote Results]])</f>
        <v>9699</v>
      </c>
    </row>
    <row r="5" spans="1:4" x14ac:dyDescent="0.25">
      <c r="A5" s="14" t="s">
        <v>256</v>
      </c>
      <c r="B5" s="6">
        <v>10094</v>
      </c>
      <c r="C5" s="15">
        <v>54</v>
      </c>
      <c r="D5" s="7">
        <f>SUM(SD57RepublicanPrimary28[[#This Row],[Monroe County Vote Results]],SD57RepublicanPrimary28[[#This Row],[Part of Orleans County Vote Results]])</f>
        <v>10148</v>
      </c>
    </row>
    <row r="6" spans="1:4" x14ac:dyDescent="0.25">
      <c r="A6" s="14" t="s">
        <v>257</v>
      </c>
      <c r="B6" s="6">
        <v>11679</v>
      </c>
      <c r="C6" s="15">
        <v>62</v>
      </c>
      <c r="D6" s="7">
        <f>SUM(SD57RepublicanPrimary28[[#This Row],[Monroe County Vote Results]],SD57RepublicanPrimary28[[#This Row],[Part of Orleans County Vote Results]])</f>
        <v>11741</v>
      </c>
    </row>
    <row r="7" spans="1:4" x14ac:dyDescent="0.25">
      <c r="A7" s="14" t="s">
        <v>258</v>
      </c>
      <c r="B7" s="6">
        <v>13453</v>
      </c>
      <c r="C7" s="15">
        <v>80</v>
      </c>
      <c r="D7" s="7">
        <f>SUM(SD57RepublicanPrimary28[[#This Row],[Monroe County Vote Results]],SD57RepublicanPrimary28[[#This Row],[Part of Orleans County Vote Results]])</f>
        <v>13533</v>
      </c>
    </row>
    <row r="8" spans="1:4" x14ac:dyDescent="0.25">
      <c r="A8" s="14" t="s">
        <v>259</v>
      </c>
      <c r="B8" s="6">
        <v>11708</v>
      </c>
      <c r="C8" s="15">
        <v>60</v>
      </c>
      <c r="D8" s="7">
        <f>SUM(SD57RepublicanPrimary28[[#This Row],[Monroe County Vote Results]],SD57RepublicanPrimary28[[#This Row],[Part of Orleans County Vote Results]])</f>
        <v>11768</v>
      </c>
    </row>
    <row r="9" spans="1:4" x14ac:dyDescent="0.25">
      <c r="A9" s="14" t="s">
        <v>260</v>
      </c>
      <c r="B9" s="6">
        <v>9205</v>
      </c>
      <c r="C9" s="15">
        <v>49</v>
      </c>
      <c r="D9" s="7">
        <f>SUM(SD57RepublicanPrimary28[[#This Row],[Monroe County Vote Results]],SD57RepublicanPrimary28[[#This Row],[Part of Orleans County Vote Results]])</f>
        <v>9254</v>
      </c>
    </row>
    <row r="10" spans="1:4" x14ac:dyDescent="0.25">
      <c r="A10" s="16" t="s">
        <v>5</v>
      </c>
      <c r="B10" s="6">
        <v>35487</v>
      </c>
      <c r="C10" s="15">
        <v>313</v>
      </c>
      <c r="D10" s="7">
        <f>SUM(SD57RepublicanPrimary28[[#This Row],[Monroe County Vote Results]],SD57RepublicanPrimary28[[#This Row],[Part of Orleans County Vote Results]])</f>
        <v>35800</v>
      </c>
    </row>
    <row r="11" spans="1:4" x14ac:dyDescent="0.25">
      <c r="A11" s="16" t="s">
        <v>6</v>
      </c>
      <c r="B11" s="6">
        <v>0</v>
      </c>
      <c r="C11" s="15">
        <v>0</v>
      </c>
      <c r="D11" s="7">
        <f>SUM(SD57RepublicanPrimary28[[#This Row],[Monroe County Vote Results]],SD57RepublicanPrimary28[[#This Row],[Part of Orleans County Vote Results]])</f>
        <v>0</v>
      </c>
    </row>
    <row r="12" spans="1:4" x14ac:dyDescent="0.25">
      <c r="A12" s="12" t="s">
        <v>7</v>
      </c>
      <c r="B12" s="8">
        <f>SUM(B3:B11)</f>
        <v>111965</v>
      </c>
      <c r="C12" s="8">
        <f>SUM(C3:C11)</f>
        <v>742</v>
      </c>
      <c r="D12" s="9">
        <f>SUM(D3:D11)</f>
        <v>112707</v>
      </c>
    </row>
  </sheetData>
  <pageMargins left="0.5" right="0.5" top="0.5" bottom="0.5" header="0.3" footer="0.3"/>
  <pageSetup paperSize="5" scale="89" orientation="landscape" r:id="rId1"/>
  <tableParts count="1">
    <tablePart r:id="rId2"/>
  </tablePart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fitToPage="1"/>
  </sheetPr>
  <dimension ref="A1:D13"/>
  <sheetViews>
    <sheetView zoomScaleNormal="100" workbookViewId="0">
      <selection activeCell="B12" sqref="B12"/>
    </sheetView>
  </sheetViews>
  <sheetFormatPr defaultColWidth="32" defaultRowHeight="15" x14ac:dyDescent="0.25"/>
  <cols>
    <col min="1" max="1" width="41.85546875" customWidth="1"/>
    <col min="2" max="3" width="21" style="1" customWidth="1"/>
    <col min="4" max="4" width="18.85546875" customWidth="1"/>
  </cols>
  <sheetData>
    <row r="1" spans="1:4" s="4" customFormat="1" ht="24.95" customHeight="1" x14ac:dyDescent="0.25">
      <c r="A1" s="3" t="s">
        <v>261</v>
      </c>
    </row>
    <row r="2" spans="1:4" s="2" customFormat="1" ht="27.75" customHeight="1" x14ac:dyDescent="0.25">
      <c r="A2" s="5" t="s">
        <v>0</v>
      </c>
      <c r="B2" s="21" t="s">
        <v>84</v>
      </c>
      <c r="C2" s="22" t="s">
        <v>85</v>
      </c>
      <c r="D2" s="22" t="s">
        <v>2</v>
      </c>
    </row>
    <row r="3" spans="1:4" x14ac:dyDescent="0.25">
      <c r="A3" s="14" t="s">
        <v>262</v>
      </c>
      <c r="B3" s="6">
        <v>8286</v>
      </c>
      <c r="C3" s="15">
        <v>1157</v>
      </c>
      <c r="D3" s="7">
        <f>SUM(SD57RepublicanPrimary58111314161729[[#This Row],[Part of Niagara County Vote Results]],SD57RepublicanPrimary58111314161729[[#This Row],[Part of Erie County Vote Results]])</f>
        <v>9443</v>
      </c>
    </row>
    <row r="4" spans="1:4" x14ac:dyDescent="0.25">
      <c r="A4" s="14" t="s">
        <v>263</v>
      </c>
      <c r="B4" s="6">
        <v>9395</v>
      </c>
      <c r="C4" s="15">
        <v>1372</v>
      </c>
      <c r="D4" s="7">
        <f>SUM(SD57RepublicanPrimary58111314161729[[#This Row],[Part of Niagara County Vote Results]],SD57RepublicanPrimary58111314161729[[#This Row],[Part of Erie County Vote Results]])</f>
        <v>10767</v>
      </c>
    </row>
    <row r="5" spans="1:4" x14ac:dyDescent="0.25">
      <c r="A5" s="14" t="s">
        <v>264</v>
      </c>
      <c r="B5" s="6">
        <v>8157</v>
      </c>
      <c r="C5" s="15">
        <v>1084</v>
      </c>
      <c r="D5" s="7">
        <f>SUM(SD57RepublicanPrimary58111314161729[[#This Row],[Part of Niagara County Vote Results]],SD57RepublicanPrimary58111314161729[[#This Row],[Part of Erie County Vote Results]])</f>
        <v>9241</v>
      </c>
    </row>
    <row r="6" spans="1:4" x14ac:dyDescent="0.25">
      <c r="A6" s="14" t="s">
        <v>265</v>
      </c>
      <c r="B6" s="6">
        <v>8340</v>
      </c>
      <c r="C6" s="15">
        <v>1136</v>
      </c>
      <c r="D6" s="7">
        <f>SUM(SD57RepublicanPrimary58111314161729[[#This Row],[Part of Niagara County Vote Results]],SD57RepublicanPrimary58111314161729[[#This Row],[Part of Erie County Vote Results]])</f>
        <v>9476</v>
      </c>
    </row>
    <row r="7" spans="1:4" x14ac:dyDescent="0.25">
      <c r="A7" s="14" t="s">
        <v>266</v>
      </c>
      <c r="B7" s="6">
        <v>8074</v>
      </c>
      <c r="C7" s="15">
        <v>1099</v>
      </c>
      <c r="D7" s="7">
        <f>SUM(SD57RepublicanPrimary58111314161729[[#This Row],[Part of Niagara County Vote Results]],SD57RepublicanPrimary58111314161729[[#This Row],[Part of Erie County Vote Results]])</f>
        <v>9173</v>
      </c>
    </row>
    <row r="8" spans="1:4" x14ac:dyDescent="0.25">
      <c r="A8" s="14" t="s">
        <v>267</v>
      </c>
      <c r="B8" s="6">
        <v>8070</v>
      </c>
      <c r="C8" s="15">
        <v>973</v>
      </c>
      <c r="D8" s="7">
        <f>SUM(SD57RepublicanPrimary58111314161729[[#This Row],[Part of Niagara County Vote Results]],SD57RepublicanPrimary58111314161729[[#This Row],[Part of Erie County Vote Results]])</f>
        <v>9043</v>
      </c>
    </row>
    <row r="9" spans="1:4" x14ac:dyDescent="0.25">
      <c r="A9" s="14" t="s">
        <v>268</v>
      </c>
      <c r="B9" s="6">
        <v>8044</v>
      </c>
      <c r="C9" s="15">
        <v>1025</v>
      </c>
      <c r="D9" s="7">
        <f>SUM(SD57RepublicanPrimary58111314161729[[#This Row],[Part of Niagara County Vote Results]],SD57RepublicanPrimary58111314161729[[#This Row],[Part of Erie County Vote Results]])</f>
        <v>9069</v>
      </c>
    </row>
    <row r="10" spans="1:4" x14ac:dyDescent="0.25">
      <c r="A10" s="14" t="s">
        <v>269</v>
      </c>
      <c r="B10" s="6">
        <v>7844</v>
      </c>
      <c r="C10" s="15">
        <v>1061</v>
      </c>
      <c r="D10" s="7">
        <f>SUM(SD57RepublicanPrimary58111314161729[[#This Row],[Part of Niagara County Vote Results]],SD57RepublicanPrimary58111314161729[[#This Row],[Part of Erie County Vote Results]])</f>
        <v>8905</v>
      </c>
    </row>
    <row r="11" spans="1:4" x14ac:dyDescent="0.25">
      <c r="A11" s="16" t="s">
        <v>5</v>
      </c>
      <c r="B11" s="6">
        <v>25462</v>
      </c>
      <c r="C11" s="15">
        <v>5373</v>
      </c>
      <c r="D11" s="7">
        <f>SUM(SD57RepublicanPrimary58111314161729[[#This Row],[Part of Niagara County Vote Results]],SD57RepublicanPrimary58111314161729[[#This Row],[Part of Erie County Vote Results]])</f>
        <v>30835</v>
      </c>
    </row>
    <row r="12" spans="1:4" x14ac:dyDescent="0.25">
      <c r="A12" s="16" t="s">
        <v>6</v>
      </c>
      <c r="B12" s="6">
        <v>0</v>
      </c>
      <c r="C12" s="15">
        <v>0</v>
      </c>
      <c r="D12" s="7">
        <f>SUM(SD57RepublicanPrimary58111314161729[[#This Row],[Part of Niagara County Vote Results]],SD57RepublicanPrimary58111314161729[[#This Row],[Part of Erie County Vote Results]])</f>
        <v>0</v>
      </c>
    </row>
    <row r="13" spans="1:4" x14ac:dyDescent="0.25">
      <c r="A13" s="12" t="s">
        <v>7</v>
      </c>
      <c r="B13" s="8">
        <f>SUM(B3:B12)</f>
        <v>91672</v>
      </c>
      <c r="C13" s="8">
        <f>SUM(C3:C12)</f>
        <v>14280</v>
      </c>
      <c r="D13" s="9">
        <f>SUM(D3:D12)</f>
        <v>105952</v>
      </c>
    </row>
  </sheetData>
  <pageMargins left="0.5" right="0.5" top="0.5" bottom="0.5" header="0.3" footer="0.3"/>
  <pageSetup paperSize="5" scale="89" orientation="landscape" r:id="rId1"/>
  <tableParts count="1">
    <tablePart r:id="rId2"/>
  </tablePart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3BD098-E0E7-4B3A-9935-3B02CBE1AFCA}">
  <sheetPr>
    <pageSetUpPr fitToPage="1"/>
  </sheetPr>
  <dimension ref="A1:C8"/>
  <sheetViews>
    <sheetView workbookViewId="0">
      <pane ySplit="3" topLeftCell="A4" activePane="bottomLeft" state="frozen"/>
      <selection pane="bottomLeft" activeCell="C9" sqref="C9"/>
    </sheetView>
  </sheetViews>
  <sheetFormatPr defaultColWidth="9.140625" defaultRowHeight="12.75" x14ac:dyDescent="0.25"/>
  <cols>
    <col min="1" max="1" width="10.28515625" style="32" bestFit="1" customWidth="1"/>
    <col min="2" max="2" width="2.7109375" style="26" customWidth="1"/>
    <col min="3" max="3" width="162.5703125" style="26" customWidth="1"/>
    <col min="4" max="16384" width="9.140625" style="26"/>
  </cols>
  <sheetData>
    <row r="1" spans="1:3" ht="15.75" x14ac:dyDescent="0.25">
      <c r="A1" s="37" t="s">
        <v>273</v>
      </c>
      <c r="B1" s="37"/>
      <c r="C1" s="37"/>
    </row>
    <row r="3" spans="1:3" x14ac:dyDescent="0.25">
      <c r="A3" s="27" t="s">
        <v>274</v>
      </c>
      <c r="C3" s="28" t="s">
        <v>275</v>
      </c>
    </row>
    <row r="4" spans="1:3" x14ac:dyDescent="0.25">
      <c r="A4" s="29"/>
      <c r="B4" s="30"/>
      <c r="C4" s="31"/>
    </row>
    <row r="7" spans="1:3" x14ac:dyDescent="0.25">
      <c r="A7" s="32">
        <v>45420</v>
      </c>
      <c r="C7" s="33" t="s">
        <v>276</v>
      </c>
    </row>
    <row r="8" spans="1:3" x14ac:dyDescent="0.25">
      <c r="A8" s="34"/>
      <c r="B8" s="35"/>
      <c r="C8" s="36" t="s">
        <v>277</v>
      </c>
    </row>
  </sheetData>
  <mergeCells count="1">
    <mergeCell ref="A1:C1"/>
  </mergeCells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D12"/>
  <sheetViews>
    <sheetView zoomScaleNormal="100" workbookViewId="0">
      <selection activeCell="B11" sqref="B11"/>
    </sheetView>
  </sheetViews>
  <sheetFormatPr defaultColWidth="32" defaultRowHeight="15" x14ac:dyDescent="0.25"/>
  <cols>
    <col min="1" max="1" width="38.5703125" customWidth="1"/>
    <col min="2" max="3" width="21" style="1" customWidth="1"/>
    <col min="4" max="4" width="18.85546875" customWidth="1"/>
  </cols>
  <sheetData>
    <row r="1" spans="1:4" s="4" customFormat="1" ht="24.95" customHeight="1" x14ac:dyDescent="0.25">
      <c r="A1" s="3" t="s">
        <v>89</v>
      </c>
    </row>
    <row r="2" spans="1:4" s="2" customFormat="1" ht="27.75" customHeight="1" x14ac:dyDescent="0.25">
      <c r="A2" s="5" t="s">
        <v>0</v>
      </c>
      <c r="B2" s="21" t="s">
        <v>8</v>
      </c>
      <c r="C2" s="22" t="s">
        <v>10</v>
      </c>
      <c r="D2" s="22" t="s">
        <v>2</v>
      </c>
    </row>
    <row r="3" spans="1:4" x14ac:dyDescent="0.25">
      <c r="A3" s="14" t="s">
        <v>122</v>
      </c>
      <c r="B3" s="6">
        <v>5509</v>
      </c>
      <c r="C3" s="15">
        <v>3027</v>
      </c>
      <c r="D3" s="7">
        <f>SUM(SD57RepublicanPrimary56[[#This Row],[Part of Queens County Vote Results]],SD57RepublicanPrimary56[[#This Row],[Part of Nassau County Vote Results]])</f>
        <v>8536</v>
      </c>
    </row>
    <row r="4" spans="1:4" x14ac:dyDescent="0.25">
      <c r="A4" s="14" t="s">
        <v>13</v>
      </c>
      <c r="B4" s="6">
        <v>5254</v>
      </c>
      <c r="C4" s="15">
        <v>2969</v>
      </c>
      <c r="D4" s="7">
        <f>SUM(SD57RepublicanPrimary56[[#This Row],[Part of Queens County Vote Results]],SD57RepublicanPrimary56[[#This Row],[Part of Nassau County Vote Results]])</f>
        <v>8223</v>
      </c>
    </row>
    <row r="5" spans="1:4" x14ac:dyDescent="0.25">
      <c r="A5" s="14" t="s">
        <v>123</v>
      </c>
      <c r="B5" s="6">
        <v>5442</v>
      </c>
      <c r="C5" s="15">
        <v>3057</v>
      </c>
      <c r="D5" s="7">
        <f>SUM(SD57RepublicanPrimary56[[#This Row],[Part of Queens County Vote Results]],SD57RepublicanPrimary56[[#This Row],[Part of Nassau County Vote Results]])</f>
        <v>8499</v>
      </c>
    </row>
    <row r="6" spans="1:4" x14ac:dyDescent="0.25">
      <c r="A6" s="14" t="s">
        <v>11</v>
      </c>
      <c r="B6" s="6">
        <v>5277</v>
      </c>
      <c r="C6" s="15">
        <v>2940</v>
      </c>
      <c r="D6" s="7">
        <f>SUM(SD57RepublicanPrimary56[[#This Row],[Part of Queens County Vote Results]],SD57RepublicanPrimary56[[#This Row],[Part of Nassau County Vote Results]])</f>
        <v>8217</v>
      </c>
    </row>
    <row r="7" spans="1:4" x14ac:dyDescent="0.25">
      <c r="A7" s="14" t="s">
        <v>119</v>
      </c>
      <c r="B7" s="6">
        <v>5386</v>
      </c>
      <c r="C7" s="15">
        <v>2931</v>
      </c>
      <c r="D7" s="7">
        <f>SUM(SD57RepublicanPrimary56[[#This Row],[Part of Queens County Vote Results]],SD57RepublicanPrimary56[[#This Row],[Part of Nassau County Vote Results]])</f>
        <v>8317</v>
      </c>
    </row>
    <row r="8" spans="1:4" x14ac:dyDescent="0.25">
      <c r="A8" s="14" t="s">
        <v>120</v>
      </c>
      <c r="B8" s="6">
        <v>5273</v>
      </c>
      <c r="C8" s="15">
        <v>2998</v>
      </c>
      <c r="D8" s="7">
        <f>SUM(SD57RepublicanPrimary56[[#This Row],[Part of Queens County Vote Results]],SD57RepublicanPrimary56[[#This Row],[Part of Nassau County Vote Results]])</f>
        <v>8271</v>
      </c>
    </row>
    <row r="9" spans="1:4" x14ac:dyDescent="0.25">
      <c r="A9" s="25" t="s">
        <v>121</v>
      </c>
      <c r="B9" s="6">
        <v>5413</v>
      </c>
      <c r="C9" s="15">
        <v>2994</v>
      </c>
      <c r="D9" s="7">
        <f>SUM(SD57RepublicanPrimary56[[#This Row],[Part of Queens County Vote Results]],SD57RepublicanPrimary56[[#This Row],[Part of Nassau County Vote Results]])</f>
        <v>8407</v>
      </c>
    </row>
    <row r="10" spans="1:4" x14ac:dyDescent="0.25">
      <c r="A10" s="16" t="s">
        <v>5</v>
      </c>
      <c r="B10" s="6">
        <v>15184</v>
      </c>
      <c r="C10" s="15">
        <v>8183</v>
      </c>
      <c r="D10" s="7">
        <f>SUM(SD57RepublicanPrimary56[[#This Row],[Part of Queens County Vote Results]],SD57RepublicanPrimary56[[#This Row],[Part of Nassau County Vote Results]])</f>
        <v>23367</v>
      </c>
    </row>
    <row r="11" spans="1:4" x14ac:dyDescent="0.25">
      <c r="A11" s="16" t="s">
        <v>6</v>
      </c>
      <c r="B11" s="6">
        <v>14</v>
      </c>
      <c r="C11" s="15">
        <v>0</v>
      </c>
      <c r="D11" s="7">
        <f>SUM(SD57RepublicanPrimary56[[#This Row],[Part of Queens County Vote Results]],SD57RepublicanPrimary56[[#This Row],[Part of Nassau County Vote Results]])</f>
        <v>14</v>
      </c>
    </row>
    <row r="12" spans="1:4" x14ac:dyDescent="0.25">
      <c r="A12" s="12" t="s">
        <v>7</v>
      </c>
      <c r="B12" s="8">
        <f>SUM(B3:B11)</f>
        <v>52752</v>
      </c>
      <c r="C12" s="8">
        <f>SUM(C3:C11)</f>
        <v>29099</v>
      </c>
      <c r="D12" s="8">
        <f>SUM(D3:D11)</f>
        <v>81851</v>
      </c>
    </row>
  </sheetData>
  <pageMargins left="0.5" right="0.5" top="0.5" bottom="0.5" header="0.3" footer="0.3"/>
  <pageSetup paperSize="5" scale="79" orientation="landscape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C12"/>
  <sheetViews>
    <sheetView zoomScaleNormal="100" workbookViewId="0">
      <selection activeCell="B12" sqref="B12"/>
    </sheetView>
  </sheetViews>
  <sheetFormatPr defaultColWidth="32" defaultRowHeight="15" x14ac:dyDescent="0.25"/>
  <cols>
    <col min="1" max="1" width="38.5703125" customWidth="1"/>
    <col min="2" max="2" width="21" style="1" customWidth="1"/>
    <col min="3" max="3" width="18.85546875" customWidth="1"/>
  </cols>
  <sheetData>
    <row r="1" spans="1:3" s="4" customFormat="1" ht="24.95" customHeight="1" x14ac:dyDescent="0.25">
      <c r="A1" s="3" t="s">
        <v>90</v>
      </c>
    </row>
    <row r="2" spans="1:3" s="2" customFormat="1" ht="27.75" customHeight="1" x14ac:dyDescent="0.25">
      <c r="A2" s="5" t="s">
        <v>0</v>
      </c>
      <c r="B2" s="21" t="s">
        <v>8</v>
      </c>
      <c r="C2" s="22" t="s">
        <v>2</v>
      </c>
    </row>
    <row r="3" spans="1:3" x14ac:dyDescent="0.25">
      <c r="A3" s="14" t="s">
        <v>14</v>
      </c>
      <c r="B3" s="6">
        <v>5497</v>
      </c>
      <c r="C3" s="7">
        <f>SUM(SD57RepublicanPrimary7[[#This Row],[Part of Nassau County Vote Results]])</f>
        <v>5497</v>
      </c>
    </row>
    <row r="4" spans="1:3" x14ac:dyDescent="0.25">
      <c r="A4" s="14" t="s">
        <v>124</v>
      </c>
      <c r="B4" s="6">
        <v>5821</v>
      </c>
      <c r="C4" s="7">
        <f>SUM(SD57RepublicanPrimary7[[#This Row],[Part of Nassau County Vote Results]])</f>
        <v>5821</v>
      </c>
    </row>
    <row r="5" spans="1:3" x14ac:dyDescent="0.25">
      <c r="A5" s="14" t="s">
        <v>15</v>
      </c>
      <c r="B5" s="6">
        <v>5726</v>
      </c>
      <c r="C5" s="7">
        <f>SUM(SD57RepublicanPrimary7[[#This Row],[Part of Nassau County Vote Results]])</f>
        <v>5726</v>
      </c>
    </row>
    <row r="6" spans="1:3" x14ac:dyDescent="0.25">
      <c r="A6" s="14" t="s">
        <v>125</v>
      </c>
      <c r="B6" s="6">
        <v>5622</v>
      </c>
      <c r="C6" s="7">
        <f>SUM(SD57RepublicanPrimary7[[#This Row],[Part of Nassau County Vote Results]])</f>
        <v>5622</v>
      </c>
    </row>
    <row r="7" spans="1:3" x14ac:dyDescent="0.25">
      <c r="A7" s="14" t="s">
        <v>126</v>
      </c>
      <c r="B7" s="6">
        <v>5373</v>
      </c>
      <c r="C7" s="7">
        <f>SUM(SD57RepublicanPrimary7[[#This Row],[Part of Nassau County Vote Results]])</f>
        <v>5373</v>
      </c>
    </row>
    <row r="8" spans="1:3" x14ac:dyDescent="0.25">
      <c r="A8" s="14" t="s">
        <v>127</v>
      </c>
      <c r="B8" s="6">
        <v>5473</v>
      </c>
      <c r="C8" s="7">
        <f>SUM(SD57RepublicanPrimary7[[#This Row],[Part of Nassau County Vote Results]])</f>
        <v>5473</v>
      </c>
    </row>
    <row r="9" spans="1:3" x14ac:dyDescent="0.25">
      <c r="A9" s="14" t="s">
        <v>16</v>
      </c>
      <c r="B9" s="6">
        <v>5289</v>
      </c>
      <c r="C9" s="7">
        <f>SUM(SD57RepublicanPrimary7[[#This Row],[Part of Nassau County Vote Results]])</f>
        <v>5289</v>
      </c>
    </row>
    <row r="10" spans="1:3" x14ac:dyDescent="0.25">
      <c r="A10" s="16" t="s">
        <v>5</v>
      </c>
      <c r="B10" s="6">
        <v>15022</v>
      </c>
      <c r="C10" s="7">
        <f>SUM(SD57RepublicanPrimary7[[#This Row],[Part of Nassau County Vote Results]])</f>
        <v>15022</v>
      </c>
    </row>
    <row r="11" spans="1:3" x14ac:dyDescent="0.25">
      <c r="A11" s="16" t="s">
        <v>6</v>
      </c>
      <c r="B11" s="6">
        <v>0</v>
      </c>
      <c r="C11" s="7">
        <f>SUM(SD57RepublicanPrimary7[[#This Row],[Part of Nassau County Vote Results]])</f>
        <v>0</v>
      </c>
    </row>
    <row r="12" spans="1:3" x14ac:dyDescent="0.25">
      <c r="A12" s="12" t="s">
        <v>7</v>
      </c>
      <c r="B12" s="8">
        <f>SUM(B3:B11)</f>
        <v>53823</v>
      </c>
      <c r="C12" s="8">
        <f>SUM(C3:C11)</f>
        <v>53823</v>
      </c>
    </row>
  </sheetData>
  <pageMargins left="0.5" right="0.5" top="0.5" bottom="0.5" header="0.3" footer="0.3"/>
  <pageSetup paperSize="5" scale="89" orientation="landscape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C12"/>
  <sheetViews>
    <sheetView zoomScaleNormal="100" workbookViewId="0">
      <selection activeCell="B6" sqref="B6"/>
    </sheetView>
  </sheetViews>
  <sheetFormatPr defaultColWidth="32" defaultRowHeight="15" x14ac:dyDescent="0.25"/>
  <cols>
    <col min="1" max="1" width="38.5703125" customWidth="1"/>
    <col min="2" max="2" width="21" style="1" customWidth="1"/>
    <col min="3" max="3" width="18.85546875" customWidth="1"/>
  </cols>
  <sheetData>
    <row r="1" spans="1:3" s="4" customFormat="1" ht="24.95" customHeight="1" x14ac:dyDescent="0.25">
      <c r="A1" s="3" t="s">
        <v>128</v>
      </c>
    </row>
    <row r="2" spans="1:3" s="2" customFormat="1" ht="27.75" customHeight="1" x14ac:dyDescent="0.25">
      <c r="A2" s="5" t="s">
        <v>0</v>
      </c>
      <c r="B2" s="22" t="s">
        <v>10</v>
      </c>
      <c r="C2" s="22" t="s">
        <v>2</v>
      </c>
    </row>
    <row r="3" spans="1:3" x14ac:dyDescent="0.25">
      <c r="A3" s="14" t="s">
        <v>129</v>
      </c>
      <c r="B3" s="6">
        <v>11958</v>
      </c>
      <c r="C3" s="7">
        <f>SUM(SD57RepublicanPrimary58[[#This Row],[Part of Queens County Vote Results]])</f>
        <v>11958</v>
      </c>
    </row>
    <row r="4" spans="1:3" x14ac:dyDescent="0.25">
      <c r="A4" s="14" t="s">
        <v>19</v>
      </c>
      <c r="B4" s="6">
        <v>9607</v>
      </c>
      <c r="C4" s="7">
        <f>SUM(SD57RepublicanPrimary58[[#This Row],[Part of Queens County Vote Results]])</f>
        <v>9607</v>
      </c>
    </row>
    <row r="5" spans="1:3" x14ac:dyDescent="0.25">
      <c r="A5" s="14" t="s">
        <v>130</v>
      </c>
      <c r="B5" s="6">
        <v>9221</v>
      </c>
      <c r="C5" s="7">
        <f>SUM(SD57RepublicanPrimary58[[#This Row],[Part of Queens County Vote Results]])</f>
        <v>9221</v>
      </c>
    </row>
    <row r="6" spans="1:3" x14ac:dyDescent="0.25">
      <c r="A6" s="14" t="s">
        <v>20</v>
      </c>
      <c r="B6" s="6">
        <v>9622</v>
      </c>
      <c r="C6" s="7">
        <f>SUM(SD57RepublicanPrimary58[[#This Row],[Part of Queens County Vote Results]])</f>
        <v>9622</v>
      </c>
    </row>
    <row r="7" spans="1:3" x14ac:dyDescent="0.25">
      <c r="A7" s="14" t="s">
        <v>21</v>
      </c>
      <c r="B7" s="6">
        <v>9928</v>
      </c>
      <c r="C7" s="7">
        <f>SUM(SD57RepublicanPrimary58[[#This Row],[Part of Queens County Vote Results]])</f>
        <v>9928</v>
      </c>
    </row>
    <row r="8" spans="1:3" x14ac:dyDescent="0.25">
      <c r="A8" s="14" t="s">
        <v>17</v>
      </c>
      <c r="B8" s="6">
        <v>10095</v>
      </c>
      <c r="C8" s="7">
        <f>SUM(SD57RepublicanPrimary58[[#This Row],[Part of Queens County Vote Results]])</f>
        <v>10095</v>
      </c>
    </row>
    <row r="9" spans="1:3" x14ac:dyDescent="0.25">
      <c r="A9" s="14" t="s">
        <v>18</v>
      </c>
      <c r="B9" s="6">
        <v>9579</v>
      </c>
      <c r="C9" s="7">
        <f>SUM(SD57RepublicanPrimary58[[#This Row],[Part of Queens County Vote Results]])</f>
        <v>9579</v>
      </c>
    </row>
    <row r="10" spans="1:3" x14ac:dyDescent="0.25">
      <c r="A10" s="16" t="s">
        <v>5</v>
      </c>
      <c r="B10" s="6">
        <v>34997</v>
      </c>
      <c r="C10" s="7">
        <f>SUM(SD57RepublicanPrimary58[[#This Row],[Part of Queens County Vote Results]])</f>
        <v>34997</v>
      </c>
    </row>
    <row r="11" spans="1:3" x14ac:dyDescent="0.25">
      <c r="A11" s="16" t="s">
        <v>6</v>
      </c>
      <c r="B11" s="6">
        <v>0</v>
      </c>
      <c r="C11" s="7">
        <f>SUM(SD57RepublicanPrimary58[[#This Row],[Part of Queens County Vote Results]])</f>
        <v>0</v>
      </c>
    </row>
    <row r="12" spans="1:3" x14ac:dyDescent="0.25">
      <c r="A12" s="12" t="s">
        <v>7</v>
      </c>
      <c r="B12" s="8">
        <f>SUM(B3:B11)</f>
        <v>105007</v>
      </c>
      <c r="C12" s="9">
        <f>SUM(C3:C11)</f>
        <v>105007</v>
      </c>
    </row>
  </sheetData>
  <pageMargins left="0.5" right="0.5" top="0.5" bottom="0.5" header="0.3" footer="0.3"/>
  <pageSetup paperSize="5" scale="85" orientation="landscape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C10"/>
  <sheetViews>
    <sheetView zoomScaleNormal="100" workbookViewId="0">
      <selection activeCell="B5" sqref="B5"/>
    </sheetView>
  </sheetViews>
  <sheetFormatPr defaultColWidth="32" defaultRowHeight="15" x14ac:dyDescent="0.25"/>
  <cols>
    <col min="1" max="1" width="38.5703125" customWidth="1"/>
    <col min="2" max="2" width="21" style="1" customWidth="1"/>
    <col min="3" max="3" width="18.85546875" customWidth="1"/>
  </cols>
  <sheetData>
    <row r="1" spans="1:3" s="4" customFormat="1" ht="24.95" customHeight="1" x14ac:dyDescent="0.25">
      <c r="A1" s="3" t="s">
        <v>131</v>
      </c>
    </row>
    <row r="2" spans="1:3" s="2" customFormat="1" ht="27.75" customHeight="1" x14ac:dyDescent="0.25">
      <c r="A2" s="5" t="s">
        <v>0</v>
      </c>
      <c r="B2" s="21" t="s">
        <v>10</v>
      </c>
      <c r="C2" s="22" t="s">
        <v>2</v>
      </c>
    </row>
    <row r="3" spans="1:3" x14ac:dyDescent="0.25">
      <c r="A3" s="14" t="s">
        <v>132</v>
      </c>
      <c r="B3" s="19">
        <v>7858</v>
      </c>
      <c r="C3" s="7">
        <f>SUM(SD57RepublicanPrimary9[[#This Row],[Part of Queens County Vote Results]])</f>
        <v>7858</v>
      </c>
    </row>
    <row r="4" spans="1:3" x14ac:dyDescent="0.25">
      <c r="A4" s="14" t="s">
        <v>22</v>
      </c>
      <c r="B4" s="19">
        <v>8226</v>
      </c>
      <c r="C4" s="7">
        <f>SUM(SD57RepublicanPrimary9[[#This Row],[Part of Queens County Vote Results]])</f>
        <v>8226</v>
      </c>
    </row>
    <row r="5" spans="1:3" x14ac:dyDescent="0.25">
      <c r="A5" s="14" t="s">
        <v>133</v>
      </c>
      <c r="B5" s="19">
        <v>7350</v>
      </c>
      <c r="C5" s="7">
        <f>SUM(SD57RepublicanPrimary9[[#This Row],[Part of Queens County Vote Results]])</f>
        <v>7350</v>
      </c>
    </row>
    <row r="6" spans="1:3" x14ac:dyDescent="0.25">
      <c r="A6" s="14" t="s">
        <v>134</v>
      </c>
      <c r="B6" s="19">
        <v>8041</v>
      </c>
      <c r="C6" s="7">
        <f>SUM(SD57RepublicanPrimary9[[#This Row],[Part of Queens County Vote Results]])</f>
        <v>8041</v>
      </c>
    </row>
    <row r="7" spans="1:3" x14ac:dyDescent="0.25">
      <c r="A7" s="14" t="s">
        <v>135</v>
      </c>
      <c r="B7" s="19">
        <v>7810</v>
      </c>
      <c r="C7" s="7">
        <f>SUM(SD57RepublicanPrimary9[[#This Row],[Part of Queens County Vote Results]])</f>
        <v>7810</v>
      </c>
    </row>
    <row r="8" spans="1:3" x14ac:dyDescent="0.25">
      <c r="A8" s="16" t="s">
        <v>5</v>
      </c>
      <c r="B8" s="19">
        <v>22110</v>
      </c>
      <c r="C8" s="7">
        <f>SUM(SD57RepublicanPrimary9[[#This Row],[Part of Queens County Vote Results]])</f>
        <v>22110</v>
      </c>
    </row>
    <row r="9" spans="1:3" x14ac:dyDescent="0.25">
      <c r="A9" s="16" t="s">
        <v>6</v>
      </c>
      <c r="B9" s="19">
        <v>0</v>
      </c>
      <c r="C9" s="7">
        <f>SUM(SD57RepublicanPrimary9[[#This Row],[Part of Queens County Vote Results]])</f>
        <v>0</v>
      </c>
    </row>
    <row r="10" spans="1:3" x14ac:dyDescent="0.25">
      <c r="A10" s="12" t="s">
        <v>7</v>
      </c>
      <c r="B10" s="8">
        <f>SUM(B3:B9)</f>
        <v>61395</v>
      </c>
      <c r="C10" s="9">
        <f>SUM(C3:C9)</f>
        <v>61395</v>
      </c>
    </row>
  </sheetData>
  <pageMargins left="0.5" right="0.5" top="0.5" bottom="0.5" header="0.3" footer="0.3"/>
  <pageSetup paperSize="5" orientation="landscape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D12"/>
  <sheetViews>
    <sheetView zoomScale="178" zoomScaleNormal="178" workbookViewId="0">
      <selection activeCell="C12" sqref="C12"/>
    </sheetView>
  </sheetViews>
  <sheetFormatPr defaultColWidth="32" defaultRowHeight="15" x14ac:dyDescent="0.25"/>
  <cols>
    <col min="1" max="1" width="38.5703125" customWidth="1"/>
    <col min="2" max="3" width="21" style="1" customWidth="1"/>
    <col min="4" max="4" width="18.85546875" customWidth="1"/>
  </cols>
  <sheetData>
    <row r="1" spans="1:4" s="4" customFormat="1" ht="24.95" customHeight="1" x14ac:dyDescent="0.25">
      <c r="A1" s="3" t="s">
        <v>91</v>
      </c>
    </row>
    <row r="2" spans="1:4" s="2" customFormat="1" ht="27.75" customHeight="1" x14ac:dyDescent="0.25">
      <c r="A2" s="5" t="s">
        <v>0</v>
      </c>
      <c r="B2" s="21" t="s">
        <v>23</v>
      </c>
      <c r="C2" s="22" t="s">
        <v>10</v>
      </c>
      <c r="D2" s="22" t="s">
        <v>2</v>
      </c>
    </row>
    <row r="3" spans="1:4" x14ac:dyDescent="0.25">
      <c r="A3" s="14" t="s">
        <v>25</v>
      </c>
      <c r="B3" s="19">
        <v>5387</v>
      </c>
      <c r="C3" s="17">
        <v>3110</v>
      </c>
      <c r="D3" s="7">
        <f>SUM(SD57RepublicanPrimary5610[[#This Row],[Part of Queens County Vote Results]],SD57RepublicanPrimary5610[[#This Row],[Part of Kings County Vote Results]])</f>
        <v>8497</v>
      </c>
    </row>
    <row r="4" spans="1:4" x14ac:dyDescent="0.25">
      <c r="A4" s="14" t="s">
        <v>136</v>
      </c>
      <c r="B4" s="19">
        <v>5236</v>
      </c>
      <c r="C4" s="17">
        <v>3202</v>
      </c>
      <c r="D4" s="7">
        <f>SUM(SD57RepublicanPrimary5610[[#This Row],[Part of Queens County Vote Results]],SD57RepublicanPrimary5610[[#This Row],[Part of Kings County Vote Results]])</f>
        <v>8438</v>
      </c>
    </row>
    <row r="5" spans="1:4" x14ac:dyDescent="0.25">
      <c r="A5" s="14" t="s">
        <v>137</v>
      </c>
      <c r="B5" s="19">
        <v>5055</v>
      </c>
      <c r="C5" s="17">
        <v>3129</v>
      </c>
      <c r="D5" s="7">
        <f>SUM(SD57RepublicanPrimary5610[[#This Row],[Part of Queens County Vote Results]],SD57RepublicanPrimary5610[[#This Row],[Part of Kings County Vote Results]])</f>
        <v>8184</v>
      </c>
    </row>
    <row r="6" spans="1:4" x14ac:dyDescent="0.25">
      <c r="A6" s="14" t="s">
        <v>138</v>
      </c>
      <c r="B6" s="19">
        <v>5513</v>
      </c>
      <c r="C6" s="17">
        <v>3294</v>
      </c>
      <c r="D6" s="7">
        <f>SUM(SD57RepublicanPrimary5610[[#This Row],[Part of Queens County Vote Results]],SD57RepublicanPrimary5610[[#This Row],[Part of Kings County Vote Results]])</f>
        <v>8807</v>
      </c>
    </row>
    <row r="7" spans="1:4" x14ac:dyDescent="0.25">
      <c r="A7" s="14" t="s">
        <v>139</v>
      </c>
      <c r="B7" s="19">
        <v>5000</v>
      </c>
      <c r="C7" s="17">
        <v>3075</v>
      </c>
      <c r="D7" s="7">
        <f>SUM(SD57RepublicanPrimary5610[[#This Row],[Part of Queens County Vote Results]],SD57RepublicanPrimary5610[[#This Row],[Part of Kings County Vote Results]])</f>
        <v>8075</v>
      </c>
    </row>
    <row r="8" spans="1:4" x14ac:dyDescent="0.25">
      <c r="A8" s="14" t="s">
        <v>140</v>
      </c>
      <c r="B8" s="19">
        <v>5354</v>
      </c>
      <c r="C8" s="17">
        <v>3187</v>
      </c>
      <c r="D8" s="7">
        <f>SUM(SD57RepublicanPrimary5610[[#This Row],[Part of Queens County Vote Results]],SD57RepublicanPrimary5610[[#This Row],[Part of Kings County Vote Results]])</f>
        <v>8541</v>
      </c>
    </row>
    <row r="9" spans="1:4" x14ac:dyDescent="0.25">
      <c r="A9" s="14" t="s">
        <v>141</v>
      </c>
      <c r="B9" s="19">
        <v>5570</v>
      </c>
      <c r="C9" s="17">
        <v>3489</v>
      </c>
      <c r="D9" s="7">
        <f>SUM(SD57RepublicanPrimary5610[[#This Row],[Part of Queens County Vote Results]],SD57RepublicanPrimary5610[[#This Row],[Part of Kings County Vote Results]])</f>
        <v>9059</v>
      </c>
    </row>
    <row r="10" spans="1:4" x14ac:dyDescent="0.25">
      <c r="A10" s="16" t="s">
        <v>5</v>
      </c>
      <c r="B10" s="19">
        <v>35223</v>
      </c>
      <c r="C10" s="17">
        <v>18779</v>
      </c>
      <c r="D10" s="7">
        <f>SUM(SD57RepublicanPrimary5610[[#This Row],[Part of Queens County Vote Results]],SD57RepublicanPrimary5610[[#This Row],[Part of Kings County Vote Results]])</f>
        <v>54002</v>
      </c>
    </row>
    <row r="11" spans="1:4" x14ac:dyDescent="0.25">
      <c r="A11" s="16" t="s">
        <v>6</v>
      </c>
      <c r="B11" s="19">
        <v>0</v>
      </c>
      <c r="C11" s="17">
        <v>0</v>
      </c>
      <c r="D11" s="7">
        <f>SUM(SD57RepublicanPrimary5610[[#This Row],[Part of Queens County Vote Results]],SD57RepublicanPrimary5610[[#This Row],[Part of Kings County Vote Results]])</f>
        <v>0</v>
      </c>
    </row>
    <row r="12" spans="1:4" x14ac:dyDescent="0.25">
      <c r="A12" s="12" t="s">
        <v>7</v>
      </c>
      <c r="B12" s="8">
        <f>SUM(B3:B11)</f>
        <v>72338</v>
      </c>
      <c r="C12" s="8">
        <f>SUM(C3:C11)</f>
        <v>41265</v>
      </c>
      <c r="D12" s="9">
        <f>SUM(D3:D11)</f>
        <v>113603</v>
      </c>
    </row>
  </sheetData>
  <pageMargins left="0.5" right="0.5" top="0.5" bottom="0.5" header="0.3" footer="0.3"/>
  <pageSetup paperSize="5" scale="89" orientation="landscape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C12"/>
  <sheetViews>
    <sheetView zoomScale="172" zoomScaleNormal="172" workbookViewId="0">
      <selection activeCell="B12" sqref="B12"/>
    </sheetView>
  </sheetViews>
  <sheetFormatPr defaultColWidth="32" defaultRowHeight="15" x14ac:dyDescent="0.25"/>
  <cols>
    <col min="1" max="1" width="38.5703125" customWidth="1"/>
    <col min="2" max="2" width="21" style="1" customWidth="1"/>
    <col min="3" max="3" width="18.85546875" customWidth="1"/>
  </cols>
  <sheetData>
    <row r="1" spans="1:3" s="4" customFormat="1" ht="24.95" customHeight="1" x14ac:dyDescent="0.25">
      <c r="A1" s="3" t="s">
        <v>142</v>
      </c>
    </row>
    <row r="2" spans="1:3" s="2" customFormat="1" ht="27.75" customHeight="1" x14ac:dyDescent="0.25">
      <c r="A2" s="5" t="s">
        <v>0</v>
      </c>
      <c r="B2" s="21" t="s">
        <v>23</v>
      </c>
      <c r="C2" s="22" t="s">
        <v>2</v>
      </c>
    </row>
    <row r="3" spans="1:3" x14ac:dyDescent="0.25">
      <c r="A3" s="14" t="s">
        <v>28</v>
      </c>
      <c r="B3" s="19">
        <v>8823</v>
      </c>
      <c r="C3" s="7">
        <f>SUM(SD57RepublicanPrimary5811[[#This Row],[Part of Kings County Vote Results]])</f>
        <v>8823</v>
      </c>
    </row>
    <row r="4" spans="1:3" x14ac:dyDescent="0.25">
      <c r="A4" s="14" t="s">
        <v>143</v>
      </c>
      <c r="B4" s="19">
        <v>9131</v>
      </c>
      <c r="C4" s="7">
        <f>SUM(SD57RepublicanPrimary5811[[#This Row],[Part of Kings County Vote Results]])</f>
        <v>9131</v>
      </c>
    </row>
    <row r="5" spans="1:3" x14ac:dyDescent="0.25">
      <c r="A5" s="14" t="s">
        <v>144</v>
      </c>
      <c r="B5" s="19">
        <v>7890</v>
      </c>
      <c r="C5" s="7">
        <f>SUM(SD57RepublicanPrimary5811[[#This Row],[Part of Kings County Vote Results]])</f>
        <v>7890</v>
      </c>
    </row>
    <row r="6" spans="1:3" x14ac:dyDescent="0.25">
      <c r="A6" s="14" t="s">
        <v>145</v>
      </c>
      <c r="B6" s="19">
        <v>8820</v>
      </c>
      <c r="C6" s="7">
        <f>SUM(SD57RepublicanPrimary5811[[#This Row],[Part of Kings County Vote Results]])</f>
        <v>8820</v>
      </c>
    </row>
    <row r="7" spans="1:3" x14ac:dyDescent="0.25">
      <c r="A7" s="14" t="s">
        <v>146</v>
      </c>
      <c r="B7" s="19">
        <v>7766</v>
      </c>
      <c r="C7" s="7">
        <f>SUM(SD57RepublicanPrimary5811[[#This Row],[Part of Kings County Vote Results]])</f>
        <v>7766</v>
      </c>
    </row>
    <row r="8" spans="1:3" x14ac:dyDescent="0.25">
      <c r="A8" s="14" t="s">
        <v>27</v>
      </c>
      <c r="B8" s="19">
        <v>9387</v>
      </c>
      <c r="C8" s="7">
        <f>SUM(SD57RepublicanPrimary5811[[#This Row],[Part of Kings County Vote Results]])</f>
        <v>9387</v>
      </c>
    </row>
    <row r="9" spans="1:3" x14ac:dyDescent="0.25">
      <c r="A9" s="14" t="s">
        <v>147</v>
      </c>
      <c r="B9" s="19">
        <v>7608</v>
      </c>
      <c r="C9" s="7">
        <f>SUM(SD57RepublicanPrimary5811[[#This Row],[Part of Kings County Vote Results]])</f>
        <v>7608</v>
      </c>
    </row>
    <row r="10" spans="1:3" x14ac:dyDescent="0.25">
      <c r="A10" s="16" t="s">
        <v>5</v>
      </c>
      <c r="B10" s="19">
        <v>44028</v>
      </c>
      <c r="C10" s="7">
        <f>SUM(SD57RepublicanPrimary5811[[#This Row],[Part of Kings County Vote Results]])</f>
        <v>44028</v>
      </c>
    </row>
    <row r="11" spans="1:3" x14ac:dyDescent="0.25">
      <c r="A11" s="16" t="s">
        <v>6</v>
      </c>
      <c r="B11" s="19">
        <v>0</v>
      </c>
      <c r="C11" s="7">
        <f>SUM(SD57RepublicanPrimary5811[[#This Row],[Part of Kings County Vote Results]])</f>
        <v>0</v>
      </c>
    </row>
    <row r="12" spans="1:3" x14ac:dyDescent="0.25">
      <c r="A12" s="12" t="s">
        <v>7</v>
      </c>
      <c r="B12" s="8">
        <f>SUM(B3:B11)</f>
        <v>103453</v>
      </c>
      <c r="C12" s="9">
        <f>SUM(C3:C11)</f>
        <v>103453</v>
      </c>
    </row>
  </sheetData>
  <pageMargins left="0.5" right="0.5" top="0.5" bottom="0.5" header="0.3" footer="0.3"/>
  <pageSetup paperSize="5" scale="85" orientation="landscape" r:id="rId1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C13"/>
  <sheetViews>
    <sheetView zoomScale="166" zoomScaleNormal="166" zoomScalePageLayoutView="90" workbookViewId="0">
      <selection activeCell="B13" sqref="B13"/>
    </sheetView>
  </sheetViews>
  <sheetFormatPr defaultColWidth="32" defaultRowHeight="15" x14ac:dyDescent="0.25"/>
  <cols>
    <col min="1" max="1" width="41.140625" customWidth="1"/>
    <col min="2" max="2" width="21" style="1" customWidth="1"/>
    <col min="3" max="3" width="18.85546875" customWidth="1"/>
  </cols>
  <sheetData>
    <row r="1" spans="1:3" s="4" customFormat="1" ht="24.95" customHeight="1" x14ac:dyDescent="0.25">
      <c r="A1" s="3" t="s">
        <v>92</v>
      </c>
    </row>
    <row r="2" spans="1:3" s="2" customFormat="1" ht="27.75" customHeight="1" x14ac:dyDescent="0.25">
      <c r="A2" s="5" t="s">
        <v>0</v>
      </c>
      <c r="B2" s="21" t="s">
        <v>23</v>
      </c>
      <c r="C2" s="22" t="s">
        <v>2</v>
      </c>
    </row>
    <row r="3" spans="1:3" x14ac:dyDescent="0.25">
      <c r="A3" s="14" t="s">
        <v>148</v>
      </c>
      <c r="B3" s="19">
        <v>12824</v>
      </c>
      <c r="C3" s="7">
        <f>SUM(SD57RepublicanPrimary912[[#This Row],[Part of Kings County Vote Results]])</f>
        <v>12824</v>
      </c>
    </row>
    <row r="4" spans="1:3" x14ac:dyDescent="0.25">
      <c r="A4" s="14" t="s">
        <v>149</v>
      </c>
      <c r="B4" s="19">
        <v>11296</v>
      </c>
      <c r="C4" s="7">
        <f>SUM(SD57RepublicanPrimary912[[#This Row],[Part of Kings County Vote Results]])</f>
        <v>11296</v>
      </c>
    </row>
    <row r="5" spans="1:3" x14ac:dyDescent="0.25">
      <c r="A5" s="14" t="s">
        <v>150</v>
      </c>
      <c r="B5" s="19">
        <v>11295</v>
      </c>
      <c r="C5" s="7">
        <f>SUM(SD57RepublicanPrimary912[[#This Row],[Part of Kings County Vote Results]])</f>
        <v>11295</v>
      </c>
    </row>
    <row r="6" spans="1:3" x14ac:dyDescent="0.25">
      <c r="A6" s="14" t="s">
        <v>151</v>
      </c>
      <c r="B6" s="19">
        <v>11122</v>
      </c>
      <c r="C6" s="7">
        <f>SUM(SD57RepublicanPrimary912[[#This Row],[Part of Kings County Vote Results]])</f>
        <v>11122</v>
      </c>
    </row>
    <row r="7" spans="1:3" x14ac:dyDescent="0.25">
      <c r="A7" s="14" t="s">
        <v>152</v>
      </c>
      <c r="B7" s="19">
        <v>10765</v>
      </c>
      <c r="C7" s="7">
        <f>SUM(SD57RepublicanPrimary912[[#This Row],[Part of Kings County Vote Results]])</f>
        <v>10765</v>
      </c>
    </row>
    <row r="8" spans="1:3" x14ac:dyDescent="0.25">
      <c r="A8" s="14" t="s">
        <v>153</v>
      </c>
      <c r="B8" s="19">
        <v>10307</v>
      </c>
      <c r="C8" s="7">
        <f>SUM(SD57RepublicanPrimary912[[#This Row],[Part of Kings County Vote Results]])</f>
        <v>10307</v>
      </c>
    </row>
    <row r="9" spans="1:3" x14ac:dyDescent="0.25">
      <c r="A9" s="14" t="s">
        <v>154</v>
      </c>
      <c r="B9" s="19">
        <v>10849</v>
      </c>
      <c r="C9" s="7">
        <f>SUM(SD57RepublicanPrimary912[[#This Row],[Part of Kings County Vote Results]])</f>
        <v>10849</v>
      </c>
    </row>
    <row r="10" spans="1:3" x14ac:dyDescent="0.25">
      <c r="A10" s="14" t="s">
        <v>155</v>
      </c>
      <c r="B10" s="19">
        <v>10461</v>
      </c>
      <c r="C10" s="7">
        <f>SUM(SD57RepublicanPrimary912[[#This Row],[Part of Kings County Vote Results]])</f>
        <v>10461</v>
      </c>
    </row>
    <row r="11" spans="1:3" x14ac:dyDescent="0.25">
      <c r="A11" s="16" t="s">
        <v>5</v>
      </c>
      <c r="B11" s="19">
        <v>60729</v>
      </c>
      <c r="C11" s="7">
        <f>SUM(SD57RepublicanPrimary912[[#This Row],[Part of Kings County Vote Results]])</f>
        <v>60729</v>
      </c>
    </row>
    <row r="12" spans="1:3" x14ac:dyDescent="0.25">
      <c r="A12" s="16" t="s">
        <v>6</v>
      </c>
      <c r="B12" s="19">
        <v>0</v>
      </c>
      <c r="C12" s="7">
        <f>SUM(SD57RepublicanPrimary912[[#This Row],[Part of Kings County Vote Results]])</f>
        <v>0</v>
      </c>
    </row>
    <row r="13" spans="1:3" x14ac:dyDescent="0.25">
      <c r="A13" s="12" t="s">
        <v>7</v>
      </c>
      <c r="B13" s="8">
        <f>SUM(B3:B12)</f>
        <v>149648</v>
      </c>
      <c r="C13" s="9">
        <f>SUM(C3:C12)</f>
        <v>149648</v>
      </c>
    </row>
  </sheetData>
  <pageMargins left="0.5" right="0.5" top="0.5" bottom="0.5" header="0.3" footer="0.3"/>
  <pageSetup paperSize="5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27</vt:i4>
      </vt:variant>
    </vt:vector>
  </HeadingPairs>
  <TitlesOfParts>
    <vt:vector size="27" baseType="lpstr">
      <vt:lpstr>CD 1 DEM Presidential Delegate</vt:lpstr>
      <vt:lpstr>CD 2 DEM Presidential Delegate</vt:lpstr>
      <vt:lpstr>CD 3 DEM Presidential Delegate</vt:lpstr>
      <vt:lpstr>CD 4 DEM Presidential Delegate</vt:lpstr>
      <vt:lpstr>CD 5 DEM Presidential Delegate</vt:lpstr>
      <vt:lpstr>CD 6 DEM Presidential Delegate</vt:lpstr>
      <vt:lpstr>CD 7 DEM Presidential Delegate</vt:lpstr>
      <vt:lpstr>CD 8 DEM Presidential Delegate</vt:lpstr>
      <vt:lpstr>CD 9 DEM Presidential Delegate</vt:lpstr>
      <vt:lpstr>CD 10 DEM Presidential Delegate</vt:lpstr>
      <vt:lpstr>CD 11 DEM Presidential Delegate</vt:lpstr>
      <vt:lpstr>CD 12 DEM Presidential Delegate</vt:lpstr>
      <vt:lpstr>CD 13 DEM Presidential Delegate</vt:lpstr>
      <vt:lpstr>CD 14 DEM Presidential Delegate</vt:lpstr>
      <vt:lpstr>CD 15 DEM Presidential Delegate</vt:lpstr>
      <vt:lpstr>CD 16 DEM Presidential Delegate</vt:lpstr>
      <vt:lpstr>CD 17 DEM Presidential Delegate</vt:lpstr>
      <vt:lpstr>CD 18 DEM Presidential Delegate</vt:lpstr>
      <vt:lpstr>CD 19 DEM Presidential Delegate</vt:lpstr>
      <vt:lpstr>CD 20 DEM Presidential Delegate</vt:lpstr>
      <vt:lpstr>CD 21 DEM Presidential Delegate</vt:lpstr>
      <vt:lpstr>CD 22 DEM Presidential Delegate</vt:lpstr>
      <vt:lpstr>CD 23 DEM Presidential Delegate</vt:lpstr>
      <vt:lpstr>CD 24 DEM Presidential Delegate</vt:lpstr>
      <vt:lpstr>CD 25 DEM Presidential Delegate</vt:lpstr>
      <vt:lpstr>CD 26 DEM Presidential Delegate</vt:lpstr>
      <vt:lpstr>Revision History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Thomas Connolly</dc:creator>
  <cp:keywords/>
  <dc:description/>
  <cp:lastModifiedBy>McGrath, Kathleen (ELECTIONS)</cp:lastModifiedBy>
  <cp:revision/>
  <dcterms:created xsi:type="dcterms:W3CDTF">2018-02-06T22:30:43Z</dcterms:created>
  <dcterms:modified xsi:type="dcterms:W3CDTF">2024-05-23T17:43:49Z</dcterms:modified>
  <cp:category/>
  <cp:contentStatus/>
</cp:coreProperties>
</file>