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E220E6B4-7D00-4736-B2F0-20CAA1E21ACB}" xr6:coauthVersionLast="47" xr6:coauthVersionMax="47" xr10:uidLastSave="{00000000-0000-0000-0000-000000000000}"/>
  <bookViews>
    <workbookView xWindow="23880" yWindow="-120" windowWidth="21840" windowHeight="13140" firstSheet="10" activeTab="10" xr2:uid="{00000000-000D-0000-FFFF-FFFF00000000}"/>
  </bookViews>
  <sheets>
    <sheet name="CD 2 REP" sheetId="115" r:id="rId1"/>
    <sheet name="CD 3 DEM" sheetId="2" r:id="rId2"/>
    <sheet name="CD 16 DEM" sheetId="124" r:id="rId3"/>
    <sheet name="CD 17 DEM" sheetId="125" r:id="rId4"/>
    <sheet name="CD 17 REP" sheetId="126" r:id="rId5"/>
    <sheet name="CD 17 CON" sheetId="127" r:id="rId6"/>
    <sheet name="CD 18 DEM" sheetId="128" r:id="rId7"/>
    <sheet name="CD 19 DEM" sheetId="129" r:id="rId8"/>
    <sheet name="CD 20 DEM" sheetId="130" r:id="rId9"/>
    <sheet name="CD 21 DEM" sheetId="131" r:id="rId10"/>
    <sheet name="CD 22 DEM" sheetId="132" r:id="rId11"/>
    <sheet name="CD 22 REP" sheetId="133" r:id="rId12"/>
    <sheet name="CD 23 REP" sheetId="134" r:id="rId13"/>
    <sheet name="CD 24 REP" sheetId="135" r:id="rId14"/>
    <sheet name="CD 26 DEM" sheetId="136" r:id="rId15"/>
    <sheet name="SD 34 DEM" sheetId="137" r:id="rId16"/>
    <sheet name="SD 44 REP" sheetId="138" r:id="rId17"/>
    <sheet name="SD 44 CON" sheetId="139" r:id="rId18"/>
    <sheet name="SD 48 CON" sheetId="140" r:id="rId19"/>
    <sheet name="SD 51 REP" sheetId="141" r:id="rId20"/>
    <sheet name="SD 52 DEM" sheetId="142" r:id="rId21"/>
    <sheet name="Revision History" sheetId="143" r:id="rId22"/>
  </sheets>
  <definedNames>
    <definedName name="_xlnm.Print_Titles" localSheetId="2">'CD 16 DEM'!$A:$A,'CD 16 DEM'!$1:$1</definedName>
    <definedName name="_xlnm.Print_Titles" localSheetId="5">'CD 17 CON'!$A:$A,'CD 17 CON'!$1:$1</definedName>
    <definedName name="_xlnm.Print_Titles" localSheetId="3">'CD 17 DEM'!$A:$A,'CD 17 DEM'!$1:$1</definedName>
    <definedName name="_xlnm.Print_Titles" localSheetId="4">'CD 17 REP'!$A:$A,'CD 17 REP'!$1:$1</definedName>
    <definedName name="_xlnm.Print_Titles" localSheetId="6">'CD 18 DEM'!$A:$A,'CD 18 DEM'!$1:$1</definedName>
    <definedName name="_xlnm.Print_Titles" localSheetId="7">'CD 19 DEM'!$A:$A,'CD 19 DEM'!$1:$1</definedName>
    <definedName name="_xlnm.Print_Titles" localSheetId="0">'CD 2 REP'!$A:$A,'CD 2 REP'!$1:$1</definedName>
    <definedName name="_xlnm.Print_Titles" localSheetId="8">'CD 20 DEM'!$A:$A,'CD 20 DEM'!$1:$1</definedName>
    <definedName name="_xlnm.Print_Titles" localSheetId="9">'CD 21 DEM'!$A:$A,'CD 21 DEM'!$1:$1</definedName>
    <definedName name="_xlnm.Print_Titles" localSheetId="10">'CD 22 DEM'!$A:$A,'CD 22 DEM'!$1:$1</definedName>
    <definedName name="_xlnm.Print_Titles" localSheetId="11">'CD 22 REP'!$A:$A,'CD 22 REP'!$1:$1</definedName>
    <definedName name="_xlnm.Print_Titles" localSheetId="12">'CD 23 REP'!$A:$A,'CD 23 REP'!$1:$1</definedName>
    <definedName name="_xlnm.Print_Titles" localSheetId="13">'CD 24 REP'!$A:$A,'CD 24 REP'!$1:$1</definedName>
    <definedName name="_xlnm.Print_Titles" localSheetId="14">'CD 26 DEM'!$A:$A,'CD 26 DEM'!$1:$1</definedName>
    <definedName name="_xlnm.Print_Titles" localSheetId="1">'CD 3 DEM'!$A:$A,'CD 3 DEM'!$1:$1</definedName>
    <definedName name="_xlnm.Print_Titles" localSheetId="15">'SD 34 DEM'!$A:$A,'SD 34 DEM'!$1:$1</definedName>
    <definedName name="_xlnm.Print_Titles" localSheetId="17">'SD 44 CON'!$A:$A,'SD 44 CON'!$1:$1</definedName>
    <definedName name="_xlnm.Print_Titles" localSheetId="16">'SD 44 REP'!$A:$A,'SD 44 REP'!$1:$1</definedName>
    <definedName name="_xlnm.Print_Titles" localSheetId="18">'SD 48 CON'!$A:$A,'SD 48 CON'!$1:$1</definedName>
    <definedName name="_xlnm.Print_Titles" localSheetId="19">'SD 51 REP'!$A:$A,'SD 51 REP'!$1:$1</definedName>
    <definedName name="_xlnm.Print_Titles" localSheetId="20">'SD 52 DEM'!$A:$A,'SD 52 DEM'!$1:$1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37" l="1"/>
  <c r="N5" i="135"/>
  <c r="C11" i="126"/>
  <c r="D11" i="126"/>
  <c r="C8" i="125"/>
  <c r="D8" i="125"/>
  <c r="C8" i="127"/>
  <c r="D8" i="127"/>
  <c r="D8" i="134"/>
  <c r="E8" i="134"/>
  <c r="F8" i="134"/>
  <c r="G8" i="134"/>
  <c r="D8" i="142"/>
  <c r="C8" i="142"/>
  <c r="B8" i="142"/>
  <c r="E7" i="142"/>
  <c r="E6" i="142"/>
  <c r="E5" i="142"/>
  <c r="E4" i="142"/>
  <c r="E3" i="142"/>
  <c r="C8" i="141"/>
  <c r="D8" i="141"/>
  <c r="E8" i="141"/>
  <c r="F8" i="141"/>
  <c r="G8" i="141"/>
  <c r="H8" i="141"/>
  <c r="B8" i="141"/>
  <c r="I7" i="141"/>
  <c r="I6" i="141"/>
  <c r="I5" i="141"/>
  <c r="I4" i="141"/>
  <c r="I3" i="141"/>
  <c r="C8" i="140"/>
  <c r="B8" i="140"/>
  <c r="D7" i="140"/>
  <c r="D6" i="140"/>
  <c r="D5" i="140"/>
  <c r="D4" i="140"/>
  <c r="D3" i="140"/>
  <c r="C8" i="139"/>
  <c r="B8" i="139"/>
  <c r="D7" i="139"/>
  <c r="D6" i="139"/>
  <c r="D5" i="139"/>
  <c r="D4" i="139"/>
  <c r="D3" i="139"/>
  <c r="C8" i="138"/>
  <c r="B8" i="138"/>
  <c r="D7" i="138"/>
  <c r="D6" i="138"/>
  <c r="D5" i="138"/>
  <c r="D4" i="138"/>
  <c r="D3" i="138"/>
  <c r="B9" i="137"/>
  <c r="C9" i="137"/>
  <c r="D8" i="137"/>
  <c r="D7" i="137"/>
  <c r="D6" i="137"/>
  <c r="D4" i="137"/>
  <c r="D3" i="137"/>
  <c r="C8" i="136"/>
  <c r="B8" i="136"/>
  <c r="D7" i="136"/>
  <c r="D6" i="136"/>
  <c r="D5" i="136"/>
  <c r="D4" i="136"/>
  <c r="D3" i="136"/>
  <c r="F9" i="135"/>
  <c r="M9" i="135"/>
  <c r="L9" i="135"/>
  <c r="K9" i="135"/>
  <c r="J9" i="135"/>
  <c r="I9" i="135"/>
  <c r="H9" i="135"/>
  <c r="G9" i="135"/>
  <c r="E9" i="135"/>
  <c r="D9" i="135"/>
  <c r="C9" i="135"/>
  <c r="B9" i="135"/>
  <c r="N8" i="135"/>
  <c r="N7" i="135"/>
  <c r="N6" i="135"/>
  <c r="N4" i="135"/>
  <c r="N3" i="135"/>
  <c r="H8" i="134"/>
  <c r="C8" i="134"/>
  <c r="B8" i="134"/>
  <c r="I7" i="134"/>
  <c r="I6" i="134"/>
  <c r="I5" i="134"/>
  <c r="I4" i="134"/>
  <c r="I3" i="134"/>
  <c r="E8" i="133"/>
  <c r="D8" i="133"/>
  <c r="C8" i="133"/>
  <c r="B8" i="133"/>
  <c r="F7" i="133"/>
  <c r="F6" i="133"/>
  <c r="F5" i="133"/>
  <c r="F4" i="133"/>
  <c r="F3" i="133"/>
  <c r="B10" i="132"/>
  <c r="C10" i="132"/>
  <c r="D10" i="132"/>
  <c r="E10" i="132"/>
  <c r="F9" i="132"/>
  <c r="F8" i="132"/>
  <c r="F7" i="132"/>
  <c r="F6" i="132"/>
  <c r="F5" i="132"/>
  <c r="F4" i="132"/>
  <c r="F3" i="132"/>
  <c r="G8" i="131"/>
  <c r="H8" i="131"/>
  <c r="I8" i="131"/>
  <c r="J8" i="131"/>
  <c r="K8" i="131"/>
  <c r="P8" i="131"/>
  <c r="O8" i="131"/>
  <c r="N8" i="131"/>
  <c r="M8" i="131"/>
  <c r="L8" i="131"/>
  <c r="F8" i="131"/>
  <c r="E8" i="131"/>
  <c r="D8" i="131"/>
  <c r="C8" i="131"/>
  <c r="B8" i="131"/>
  <c r="Q7" i="131"/>
  <c r="Q6" i="131"/>
  <c r="Q5" i="131"/>
  <c r="Q4" i="131"/>
  <c r="Q3" i="131"/>
  <c r="E8" i="130"/>
  <c r="D8" i="130"/>
  <c r="C8" i="130"/>
  <c r="B8" i="130"/>
  <c r="F7" i="130"/>
  <c r="F6" i="130"/>
  <c r="F5" i="130"/>
  <c r="F4" i="130"/>
  <c r="F3" i="130"/>
  <c r="C8" i="129"/>
  <c r="D8" i="129"/>
  <c r="E8" i="129"/>
  <c r="F8" i="129"/>
  <c r="G8" i="129"/>
  <c r="H8" i="129"/>
  <c r="I8" i="129"/>
  <c r="J8" i="129"/>
  <c r="K8" i="129"/>
  <c r="L8" i="129"/>
  <c r="B8" i="129"/>
  <c r="M7" i="129"/>
  <c r="M6" i="129"/>
  <c r="M5" i="129"/>
  <c r="M4" i="129"/>
  <c r="M3" i="129"/>
  <c r="E5" i="128"/>
  <c r="B9" i="128"/>
  <c r="D9" i="128"/>
  <c r="C9" i="128"/>
  <c r="E8" i="128"/>
  <c r="E7" i="128"/>
  <c r="E6" i="128"/>
  <c r="E4" i="128"/>
  <c r="E3" i="128"/>
  <c r="E8" i="127"/>
  <c r="B8" i="127"/>
  <c r="F7" i="127"/>
  <c r="F6" i="127"/>
  <c r="F5" i="127"/>
  <c r="F4" i="127"/>
  <c r="F3" i="127"/>
  <c r="F5" i="126"/>
  <c r="F6" i="126"/>
  <c r="F7" i="126"/>
  <c r="F10" i="126"/>
  <c r="F9" i="126"/>
  <c r="F8" i="126"/>
  <c r="F4" i="126"/>
  <c r="F3" i="126"/>
  <c r="E8" i="125"/>
  <c r="B8" i="125"/>
  <c r="F7" i="125"/>
  <c r="F6" i="125"/>
  <c r="F5" i="125"/>
  <c r="F4" i="125"/>
  <c r="F3" i="125"/>
  <c r="C10" i="124"/>
  <c r="B10" i="124"/>
  <c r="D9" i="124"/>
  <c r="D8" i="124"/>
  <c r="D7" i="124"/>
  <c r="D6" i="124"/>
  <c r="D5" i="124"/>
  <c r="D4" i="124"/>
  <c r="D3" i="124"/>
  <c r="D5" i="2"/>
  <c r="D6" i="2"/>
  <c r="D7" i="2"/>
  <c r="D8" i="2"/>
  <c r="D9" i="2"/>
  <c r="D10" i="2"/>
  <c r="D6" i="115"/>
  <c r="D7" i="115"/>
  <c r="D8" i="115"/>
  <c r="C9" i="115"/>
  <c r="B9" i="115"/>
  <c r="D4" i="115"/>
  <c r="D5" i="115"/>
  <c r="D3" i="115"/>
  <c r="D9" i="137" l="1"/>
  <c r="D8" i="139"/>
  <c r="F8" i="127"/>
  <c r="E8" i="142"/>
  <c r="I8" i="141"/>
  <c r="D8" i="140"/>
  <c r="D8" i="138"/>
  <c r="D8" i="136"/>
  <c r="N9" i="135"/>
  <c r="I8" i="134"/>
  <c r="F8" i="133"/>
  <c r="F10" i="132"/>
  <c r="Q8" i="131"/>
  <c r="F8" i="130"/>
  <c r="M8" i="129"/>
  <c r="E9" i="128"/>
  <c r="F11" i="126"/>
  <c r="E11" i="126"/>
  <c r="B11" i="126"/>
  <c r="F8" i="125"/>
  <c r="D10" i="124"/>
  <c r="C11" i="2"/>
  <c r="B11" i="2"/>
  <c r="D9" i="115"/>
  <c r="D4" i="2" l="1"/>
  <c r="D3" i="2"/>
  <c r="D11" i="2" l="1"/>
</calcChain>
</file>

<file path=xl/sharedStrings.xml><?xml version="1.0" encoding="utf-8"?>
<sst xmlns="http://schemas.openxmlformats.org/spreadsheetml/2006/main" count="306" uniqueCount="152">
  <si>
    <t>Total Votes by County</t>
  </si>
  <si>
    <t xml:space="preserve">Total Votes by Candidate </t>
  </si>
  <si>
    <t>Candidate Name (Party)</t>
  </si>
  <si>
    <t>Part of Westchester County Vote Results</t>
  </si>
  <si>
    <t>Columbia County Vote Results</t>
  </si>
  <si>
    <t>Delaware County Vote Results</t>
  </si>
  <si>
    <t>Greene County Vote Results</t>
  </si>
  <si>
    <t>Otsego County Vote Results</t>
  </si>
  <si>
    <t>Schoharie County Vote Results</t>
  </si>
  <si>
    <t>Sullivan County Vote Results</t>
  </si>
  <si>
    <t>Part of Dutchess County Vote Results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</si>
  <si>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</si>
  <si>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</si>
  <si>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</si>
  <si>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</si>
  <si>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</si>
  <si>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Lewis County Vote Results</t>
  </si>
  <si>
    <t>St. Lawrence County Vote Results</t>
  </si>
  <si>
    <t>Warren County Vote Results</t>
  </si>
  <si>
    <t>Washington County Vote Results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</si>
  <si>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</si>
  <si>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</si>
  <si>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</si>
  <si>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</si>
  <si>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</si>
  <si>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</si>
  <si>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</si>
  <si>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</si>
  <si>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</si>
  <si>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Cayuga County Vote Results</t>
  </si>
  <si>
    <t>Onondaga County Vote Results</t>
  </si>
  <si>
    <t>Wayne County Vote Results</t>
  </si>
  <si>
    <t>Albany County Vote Results</t>
  </si>
  <si>
    <t>Broome County Vote Results</t>
  </si>
  <si>
    <t>Chenango County Vote Results</t>
  </si>
  <si>
    <t>Cortland County Vote Results</t>
  </si>
  <si>
    <t>Genesee County Vote Results</t>
  </si>
  <si>
    <t>Herkimer County Vote Results</t>
  </si>
  <si>
    <t>Livingston County Vote Results</t>
  </si>
  <si>
    <t>Madison County Vote Results</t>
  </si>
  <si>
    <t>Montgomery County Vote Results</t>
  </si>
  <si>
    <t>Oneida County Vote Results</t>
  </si>
  <si>
    <t>Ontario County Vote Results</t>
  </si>
  <si>
    <t>Orange County Vote Results</t>
  </si>
  <si>
    <t>Rockland County Vote Results</t>
  </si>
  <si>
    <t>Saratoga County Vote Results</t>
  </si>
  <si>
    <t>Schenectady County Vote Results</t>
  </si>
  <si>
    <t>Tioga County Vote Results</t>
  </si>
  <si>
    <t>Wyoming County Vote Results</t>
  </si>
  <si>
    <t>Part of Ulster County Vote Results</t>
  </si>
  <si>
    <t>Part of Putnam County Vote Results</t>
  </si>
  <si>
    <t>Part of Schenectady County Vote Results</t>
  </si>
  <si>
    <t>Part of Jefferson County Vote Results</t>
  </si>
  <si>
    <t>Blank</t>
  </si>
  <si>
    <t>Scattering</t>
  </si>
  <si>
    <t>Void</t>
  </si>
  <si>
    <t>2nd District Representative in Congress - Republican - Primary August 23, 2022</t>
  </si>
  <si>
    <t>Andrew R. Garbarino  (REP)</t>
  </si>
  <si>
    <t>Robert Cornicelli (REP)</t>
  </si>
  <si>
    <t>Mike Rakebrandt  (REP)</t>
  </si>
  <si>
    <t>Part of Nassau County Vote Results</t>
  </si>
  <si>
    <t>Part of Suffolk County Vote Results</t>
  </si>
  <si>
    <t>3rd District Representative in Congress - Democratic - Primary August 23, 2022</t>
  </si>
  <si>
    <t>Part of Queens County Vote Results</t>
  </si>
  <si>
    <t>Jon Kaiman  (DEM)</t>
  </si>
  <si>
    <t>Robert P. Zimmerman  (DEM)</t>
  </si>
  <si>
    <t>Joshua Alexander Lafazan  (DEM)</t>
  </si>
  <si>
    <t xml:space="preserve">Reema Rasool (DEM) </t>
  </si>
  <si>
    <t>Melanie D'Arrigo (DEM)</t>
  </si>
  <si>
    <t>16th District Representative in Congress - Democratic - Primary August 23, 2022</t>
  </si>
  <si>
    <t>Part of Bronx County Vote Results</t>
  </si>
  <si>
    <t>Vedat Gashi  (DEM)</t>
  </si>
  <si>
    <t>Jamaal Bowman (DEM)</t>
  </si>
  <si>
    <t>Catherine F. Parker (DEM)</t>
  </si>
  <si>
    <t xml:space="preserve">Mark Jaffe (DEM) </t>
  </si>
  <si>
    <t>Alessandra Biaggi (DEM)</t>
  </si>
  <si>
    <t>Sean Patrick Maloney (DEM)</t>
  </si>
  <si>
    <t>Charles J. Falciglia (REP)</t>
  </si>
  <si>
    <t>Michael V. Lawler (REP)</t>
  </si>
  <si>
    <t>Jack W. Schrepel (REP)</t>
  </si>
  <si>
    <t>Shoshana M. David (REP)</t>
  </si>
  <si>
    <t>William G. Faulkner (REP)</t>
  </si>
  <si>
    <t>WilliamG. Faulkner (CON)</t>
  </si>
  <si>
    <t>Michael V. Lawler (CON)</t>
  </si>
  <si>
    <t>17th District Representative in Congress - Democratic - Primary August 23, 2022</t>
  </si>
  <si>
    <t>17th District Representative in Congress - Republican - Primary August 23, 2022</t>
  </si>
  <si>
    <t>17th District Representative in Congress - Conservative - Primary August 23, 2022</t>
  </si>
  <si>
    <t>18th District Representative in Congress - Democratic - Primary August 23, 2022</t>
  </si>
  <si>
    <t>Pat Ryan (DEM)</t>
  </si>
  <si>
    <t>Moses R. Mugulusi (DEM)</t>
  </si>
  <si>
    <t>Aisha Mills (DEM)</t>
  </si>
  <si>
    <t>19th District Representative in Congress - Democratic - Primary August 23, 2022</t>
  </si>
  <si>
    <t>Part of Otsego County Vote Results</t>
  </si>
  <si>
    <t>Jamie Cheney (DEM)</t>
  </si>
  <si>
    <t>Josh Riley (DEM)</t>
  </si>
  <si>
    <t>20th District Representative in Congress - Democratic - Primary August 23, 2022</t>
  </si>
  <si>
    <t>Rostislav Rar (DEM)</t>
  </si>
  <si>
    <t>Paul D. Tonko (DEM)</t>
  </si>
  <si>
    <t>Part of Rensselaer County Vote Results</t>
  </si>
  <si>
    <t>21st District Representative in Congress - Democratic - Primary August 23, 2022</t>
  </si>
  <si>
    <t>Matt Castelli (DEM)</t>
  </si>
  <si>
    <t>Matt Putori (DEM)</t>
  </si>
  <si>
    <t>22nd District Representative in Congress - Democratic - Primary August 23, 2022</t>
  </si>
  <si>
    <t>Part of Oswego County Vote Results</t>
  </si>
  <si>
    <t>Chol Majok (DEM)</t>
  </si>
  <si>
    <t>Sam Roberts (DEM)</t>
  </si>
  <si>
    <t>Sarah Klee Hood (DEM)</t>
  </si>
  <si>
    <t>Francis Conole (DEM)</t>
  </si>
  <si>
    <t>22nd District Representative in Congress - Republican - Primary August 23, 2022</t>
  </si>
  <si>
    <t>Brandon M. Williams (REP)</t>
  </si>
  <si>
    <t>Steve Wells (REP)</t>
  </si>
  <si>
    <t>Part of Erie Vote Results</t>
  </si>
  <si>
    <t>Carl P. Paladino (REP)</t>
  </si>
  <si>
    <t>Nick Langworthy (REP)</t>
  </si>
  <si>
    <t>24th District Representative in Congress - Republican - Primary August 23, 2022</t>
  </si>
  <si>
    <t>23rd District Representative in Congress - Republican - Primary August 23, 2022</t>
  </si>
  <si>
    <t>Part of Orleans County Vote Results</t>
  </si>
  <si>
    <t>Part of Niagara County Vote Results</t>
  </si>
  <si>
    <t>Claudia Tenney (REP)</t>
  </si>
  <si>
    <t>Mario Fratto (REP)</t>
  </si>
  <si>
    <t>George K. Phillips (REP)</t>
  </si>
  <si>
    <t>26th District Representative in Congress - Democratic - Primary August 23, 2022</t>
  </si>
  <si>
    <t>Part of Erie County Vote Results</t>
  </si>
  <si>
    <t>Emin Eddie Egriu (DEM)</t>
  </si>
  <si>
    <t>Brian Higgins (DEM)</t>
  </si>
  <si>
    <t>34th District State Senator - Democratic - Primary August 23, 2022</t>
  </si>
  <si>
    <t>Christian M. Amato (DEM)</t>
  </si>
  <si>
    <t>John Perez (DEM)</t>
  </si>
  <si>
    <t>Nathalia Fernandez (DEM)</t>
  </si>
  <si>
    <t>44th District State Senator - Republican - Primary August 23, 2022</t>
  </si>
  <si>
    <t>Daphne Jordan (REP)</t>
  </si>
  <si>
    <t>James N. Tedisco (REP)</t>
  </si>
  <si>
    <t>44th District State Senator - Conservative - Primary August 23, 2022</t>
  </si>
  <si>
    <t>48th District State Senator - Conservative - Primary August 23, 2022</t>
  </si>
  <si>
    <t>Part of Onondaga County Vote Results</t>
  </si>
  <si>
    <t>Daphne Jordan (CON)</t>
  </si>
  <si>
    <t>James N. Tedisco (CON)</t>
  </si>
  <si>
    <t>Julie Abbott (CON)</t>
  </si>
  <si>
    <t>Justin M. Coretti (CON)</t>
  </si>
  <si>
    <t>51st District State Senator - Republican - Primary August 23, 2022</t>
  </si>
  <si>
    <t>Part of Chenango County Vote Results</t>
  </si>
  <si>
    <t>Part of Broome County Vote Results</t>
  </si>
  <si>
    <t>Terry Bernardo (REP)</t>
  </si>
  <si>
    <t>Peter Oberacker (REP)</t>
  </si>
  <si>
    <t>52nd District State Senator - Democratic - Primary August 23, 2022</t>
  </si>
  <si>
    <t>Lea Webb (DEM)</t>
  </si>
  <si>
    <t>Leslie Danks Burke (DEM)</t>
  </si>
  <si>
    <t>Revision History</t>
  </si>
  <si>
    <t>Date</t>
  </si>
  <si>
    <t>Revisions</t>
  </si>
  <si>
    <r>
      <rPr>
        <b/>
        <sz val="11"/>
        <color theme="1"/>
        <rFont val="Calibri"/>
        <family val="2"/>
        <scheme val="minor"/>
      </rPr>
      <t>Montgomery Co</t>
    </r>
    <r>
      <rPr>
        <sz val="11"/>
        <color theme="1"/>
        <rFont val="Calibri"/>
        <family val="2"/>
        <scheme val="minor"/>
      </rPr>
      <t xml:space="preserve">
CD 21 DEM - Matt Castelli (DEM)+1</t>
    </r>
  </si>
  <si>
    <r>
      <t xml:space="preserve">Onondaga Co
</t>
    </r>
    <r>
      <rPr>
        <sz val="11"/>
        <color theme="1"/>
        <rFont val="Calibri"/>
        <family val="2"/>
        <scheme val="minor"/>
      </rPr>
      <t>CD 22 Dem - Francis Conole (DEM)+2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</si>
</sst>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3" xfId="0" applyNumberFormat="1" applyFont="1" applyFill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3" fontId="2" fillId="5" borderId="8" xfId="0" applyNumberFormat="1" applyFont="1" applyFill="1" applyBorder="1" applyAlignment="1">
      <alignment vertical="top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Fill="1" applyAlignment="1">
      <alignment vertical="center"/>
    </xf>
    <xf numFmtId="14" fontId="8" fillId="0" borderId="0" xfId="0" applyNumberFormat="1" applyFont="1"/>
    <xf numFmtId="0" fontId="8" fillId="0" borderId="0" xfId="0" applyFont="1" applyAlignment="1">
      <alignment wrapText="1"/>
    </xf>
    <xf numFmtId="14" fontId="0" fillId="0" borderId="0" xfId="0" applyNumberFormat="1"/>
    <xf numFmtId="0" fontId="7" fillId="0" borderId="0" xfId="0" applyFont="1" applyAlignment="1">
      <alignment wrapText="1"/>
    </xf>
    <xf numFmtId="14" fontId="0" fillId="0" borderId="9" xfId="0" applyNumberFormat="1" applyBorder="1"/>
    <xf numFmtId="0" fontId="0" fillId="0" borderId="9" xfId="0" applyBorder="1" applyAlignment="1">
      <alignment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245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651258-04D3-4853-A437-48D6A3C94C1E}" name="GovDemocraticPrimary9" displayName="GovDemocraticPrimary9" ref="A2:D9" totalsRowShown="0" headerRowDxfId="244" dataDxfId="242" headerRowBorderDxfId="243" tableBorderDxfId="241" totalsRowBorderDxfId="240">
  <autoFilter ref="A2:D9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70A11950-AFFD-4AEF-8250-1A122A2BACFC}" name="Candidate Name (Party)" dataDxfId="239"/>
    <tableColumn id="2" xr3:uid="{32266380-9ED9-4D21-BA68-67C47BBDA242}" name="Part of Nassau County Vote Results" dataDxfId="238">
      <calculatedColumnFormula>SUM(B1:B2)</calculatedColumnFormula>
    </tableColumn>
    <tableColumn id="3" xr3:uid="{1F08E473-F0C2-454D-AC8F-6333035AF9DB}" name="Part of Suffolk County Vote Results" dataDxfId="237">
      <calculatedColumnFormula>SUM(C1:C2)</calculatedColumnFormula>
    </tableColumn>
    <tableColumn id="10" xr3:uid="{8D1349B3-3336-4FE3-8ED5-7625BC94AAF1}" name="Total Votes by Candidate " dataDxfId="236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61FD5E1-C71C-4923-922A-0662BE184A74}" name="LtGovDemocraticPrimary236710" displayName="LtGovDemocraticPrimary236710" ref="A2:Q8" totalsRowShown="0" headerRowDxfId="145" dataDxfId="143" headerRowBorderDxfId="144" tableBorderDxfId="142" totalsRowBorderDxfId="141">
  <autoFilter ref="A2:Q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28B8220C-2DC9-47AE-9F58-3451A3F219F7}" name="Candidate Name (Party)" dataDxfId="140"/>
    <tableColumn id="2" xr3:uid="{5376C9F0-CBCB-4954-8E48-4EAAA3A74EBC}" name="Clinton County Vote Results" dataDxfId="139">
      <calculatedColumnFormula>SUM(B1:B2)</calculatedColumnFormula>
    </tableColumn>
    <tableColumn id="13" xr3:uid="{88C6A7E4-9299-4E61-8C9D-B657ECB67CC4}" name="Essex County Vote Results" dataDxfId="138"/>
    <tableColumn id="14" xr3:uid="{AB454826-9637-407D-B2B1-C0D0EE6A8819}" name="Franklin County Vote Results" dataDxfId="137"/>
    <tableColumn id="11" xr3:uid="{D4EA9F86-6351-4990-B2C8-F708DDCA48F1}" name="Fulton County Vote Results" dataDxfId="136"/>
    <tableColumn id="12" xr3:uid="{1E997B9A-5190-4578-BE3A-F282E0E1FA64}" name="Hamilton County Vote Results" dataDxfId="135"/>
    <tableColumn id="15" xr3:uid="{88CDEF6B-70ED-4BD8-A5A4-9B6B99DB5E37}" name="Herkimer County Vote Results" dataDxfId="134"/>
    <tableColumn id="16" xr3:uid="{9B265D24-3B03-45BD-9821-3AF7C95AC737}" name="Part of Jefferson County Vote Results" dataDxfId="133"/>
    <tableColumn id="17" xr3:uid="{7E2B1016-7C6C-4D6D-91F3-9F4C8FDA55BF}" name="Lewis County Vote Results" dataDxfId="132"/>
    <tableColumn id="18" xr3:uid="{146DD02B-0C74-4131-965B-9D6335C3A5B1}" name="Montgomery County Vote Results" dataDxfId="131"/>
    <tableColumn id="8" xr3:uid="{74D6F5F0-29FE-4CA9-8852-BD9F9026D8BB}" name="Part of Otsego County Vote Results" dataDxfId="130"/>
    <tableColumn id="5" xr3:uid="{6546A467-F8B3-4BBD-ACF3-5D2C3038160B}" name="Part of Rensselaer County Vote Results" dataDxfId="129"/>
    <tableColumn id="9" xr3:uid="{06352727-B040-4C5D-92A6-A831D43792D5}" name="St. Lawrence County Vote Results" dataDxfId="128"/>
    <tableColumn id="7" xr3:uid="{179B09E5-7D4A-4CC8-B905-025EF9EFA1FE}" name="Schoharie County Vote Results" dataDxfId="127"/>
    <tableColumn id="6" xr3:uid="{6DDDE1C1-EC34-4D82-950F-B82EEA51919E}" name="Warren County Vote Results" dataDxfId="126"/>
    <tableColumn id="3" xr3:uid="{8A39D8E8-3764-4B6D-8C4C-C23F7F4DFF8D}" name="Washington County Vote Results" dataDxfId="125">
      <calculatedColumnFormula>SUM(P1:P2)</calculatedColumnFormula>
    </tableColumn>
    <tableColumn id="10" xr3:uid="{DBFD497C-A177-4292-98AB-B3A23C4E4BDF}" name="Total Votes by Candidate " dataDxfId="124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00AE08-D70F-4079-A81A-B33F8C184207}" name="LtGovDemocraticPrimary23411" displayName="LtGovDemocraticPrimary23411" ref="A2:F10" totalsRowShown="0" headerRowDxfId="123" dataDxfId="121" headerRowBorderDxfId="122" tableBorderDxfId="120" totalsRowBorderDxfId="119">
  <autoFilter ref="A2:F10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D9C0933-C231-4B36-A7A3-CE43327DB923}" name="Candidate Name (Party)" dataDxfId="118"/>
    <tableColumn id="2" xr3:uid="{3D3C3B92-DFD2-43FC-A80E-8E9A5796911B}" name="Madison County Vote Results" dataDxfId="117">
      <calculatedColumnFormula>SUM(B1:B2)</calculatedColumnFormula>
    </tableColumn>
    <tableColumn id="5" xr3:uid="{A160B322-A89E-4545-9638-0D4D886F0FA8}" name="Oneida County Vote Results" dataDxfId="116"/>
    <tableColumn id="4" xr3:uid="{649E83D2-F047-458E-A767-D73B4D703578}" name="Onondaga County Vote Results" dataDxfId="115"/>
    <tableColumn id="3" xr3:uid="{0B329585-D6FF-4A82-A440-205B5578CF5D}" name="Part of Oswego County Vote Results" dataDxfId="114">
      <calculatedColumnFormula>SUM(E1:E2)</calculatedColumnFormula>
    </tableColumn>
    <tableColumn id="10" xr3:uid="{50764446-0FD4-462C-8FDD-567BD72F996C}" name="Total Votes by Candidate " dataDxfId="113"/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1C1F3F6-2922-48A7-9790-9644272DF7AF}" name="LtGovDemocraticPrimary2341113" displayName="LtGovDemocraticPrimary2341113" ref="A2:F8" totalsRowShown="0" headerRowDxfId="112" dataDxfId="110" headerRowBorderDxfId="111" tableBorderDxfId="109" totalsRowBorderDxfId="108">
  <autoFilter ref="A2:F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554B88E-B3E8-40D9-9B49-D8044B0F8654}" name="Candidate Name (Party)" dataDxfId="107"/>
    <tableColumn id="2" xr3:uid="{8E92B45E-CFE1-40FE-915A-A280A9F3A8D1}" name="Madison County Vote Results" dataDxfId="106">
      <calculatedColumnFormula>SUM(B1:B2)</calculatedColumnFormula>
    </tableColumn>
    <tableColumn id="5" xr3:uid="{3BF1378A-E001-44DA-9D50-9BDC89ADE8D6}" name="Oneida County Vote Results" dataDxfId="105"/>
    <tableColumn id="4" xr3:uid="{5C55C56B-F5C5-42E6-884F-38D900B44A89}" name="Onondaga County Vote Results" dataDxfId="104"/>
    <tableColumn id="3" xr3:uid="{DD05B0FB-CC1A-4053-8CA2-3DE472140BC4}" name="Part of Oswego County Vote Results" dataDxfId="103">
      <calculatedColumnFormula>SUM(E1:E2)</calculatedColumnFormula>
    </tableColumn>
    <tableColumn id="10" xr3:uid="{141519AF-7A7A-49F1-B89C-81BECC6F5AE5}" name="Total Votes by Candidate " dataDxfId="102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B79B255-0E08-4E07-B7CD-592EC0036EE1}" name="LtGovDemocraticPrimary234111314" displayName="LtGovDemocraticPrimary234111314" ref="A2:I8" totalsRowShown="0" headerRowDxfId="101" dataDxfId="99" headerRowBorderDxfId="100" tableBorderDxfId="98" totalsRowBorderDxfId="97">
  <autoFilter ref="A2:I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D9AD4F7-5BB0-4110-A1F1-2FAE9E70BEE2}" name="Candidate Name (Party)" dataDxfId="96"/>
    <tableColumn id="2" xr3:uid="{C9D07DC0-999F-4670-A2CF-2F68D3F2D726}" name="Allegany County Vote Results" dataDxfId="95">
      <calculatedColumnFormula>SUM(B1:B2)</calculatedColumnFormula>
    </tableColumn>
    <tableColumn id="5" xr3:uid="{557A455A-0929-47F6-8AAE-9DE9C7FCFCC6}" name="Cattaraugus County Vote Results" dataDxfId="94"/>
    <tableColumn id="8" xr3:uid="{A1090272-9777-4BF9-8700-BFF50B8D6179}" name="Chautauqua County Vote Results" dataDxfId="93"/>
    <tableColumn id="7" xr3:uid="{512D9ECC-B536-46E1-9776-E556BABA6EA5}" name="Chemung County Vote Results" dataDxfId="92"/>
    <tableColumn id="6" xr3:uid="{955C61CD-A85B-49B9-BBAF-52A9F50383BA}" name="Part of Erie Vote Results" dataDxfId="91"/>
    <tableColumn id="4" xr3:uid="{1206A350-0608-4562-B5F5-24467D13DDB7}" name="Schuyler County Vote Results" dataDxfId="90"/>
    <tableColumn id="3" xr3:uid="{C0267ECA-2B11-4D5F-8D6F-DCE7F134D16F}" name="Steuben County Vote Results" dataDxfId="89">
      <calculatedColumnFormula>SUM(H1:H2)</calculatedColumnFormula>
    </tableColumn>
    <tableColumn id="10" xr3:uid="{3D1A0FF5-A3F6-4821-9D61-F540A6522854}" name="Total Votes by Candidate " dataDxfId="88"/>
  </tableColumns>
  <tableStyleInfo name="TableStyleLight2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331AF17-FE8D-4218-A4D4-E8B0838E6D40}" name="LtGovDemocraticPrimary23671015" displayName="LtGovDemocraticPrimary23671015" ref="A2:N9" totalsRowShown="0" headerRowDxfId="87" dataDxfId="85" headerRowBorderDxfId="86" tableBorderDxfId="84" totalsRowBorderDxfId="83">
  <autoFilter ref="A2:N9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E8BF795-92D0-40DE-8516-43EFEE1DC7AD}" name="Candidate Name (Party)" dataDxfId="82"/>
    <tableColumn id="2" xr3:uid="{28ECB36F-7DCF-468D-99C3-46D1EFA49761}" name="Cayuga County Vote Results" dataDxfId="81">
      <calculatedColumnFormula>SUM(B1:B2)</calculatedColumnFormula>
    </tableColumn>
    <tableColumn id="13" xr3:uid="{FA84D38C-3845-4E0C-8FB9-25C32006F5A1}" name="Genesee County Vote Results" dataDxfId="80"/>
    <tableColumn id="14" xr3:uid="{AF9683CB-264F-4FAF-8D66-D7A4C2751B3B}" name="Part of Jefferson County Vote Results" dataDxfId="79"/>
    <tableColumn id="11" xr3:uid="{188B2D45-A355-4396-A051-8E2D44C38432}" name="Livingston County Vote Results" dataDxfId="78"/>
    <tableColumn id="19" xr3:uid="{6AC20D9D-6606-46EE-B0FB-018194473112}" name="Part of Niagara County Vote Results" dataDxfId="77"/>
    <tableColumn id="12" xr3:uid="{D08DB375-B9E9-48ED-9E6F-108D232B4139}" name="Ontario County Vote Results" dataDxfId="76"/>
    <tableColumn id="15" xr3:uid="{01A2FF59-4BB5-48A9-B6DF-981693C6D593}" name="Part of Orleans County Vote Results" dataDxfId="75"/>
    <tableColumn id="16" xr3:uid="{D2EE7E6D-BB7D-484D-89E1-34554F12A152}" name="Part of Oswego County Vote Results" dataDxfId="74"/>
    <tableColumn id="17" xr3:uid="{359E82FA-F091-4405-A51C-B45645EC6138}" name="Seneca County Vote Results" dataDxfId="73"/>
    <tableColumn id="18" xr3:uid="{73F178C6-F0A8-4395-BE33-DC7B5CBEC15C}" name="Wayne County Vote Results" dataDxfId="72"/>
    <tableColumn id="8" xr3:uid="{9DBBE96C-664D-40BA-A17A-B629DFDC7ADC}" name="Wyoming County Vote Results" dataDxfId="71"/>
    <tableColumn id="3" xr3:uid="{56DA8414-195A-4C2F-BFA1-E51E6E3D2B95}" name="Yates County Vote Results" dataDxfId="70">
      <calculatedColumnFormula>SUM(M1:M2)</calculatedColumnFormula>
    </tableColumn>
    <tableColumn id="10" xr3:uid="{60EDE1C1-A2B8-4ED6-9D7B-9A1CF23276D8}" name="Total Votes by Candidate " dataDxfId="69"/>
  </tableColumns>
  <tableStyleInfo name="TableStyleLight2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BC1DFD4-0A12-4C87-8399-88EDA4546A4B}" name="LtGovDemocraticPrimary23616" displayName="LtGovDemocraticPrimary23616" ref="A2:D8" totalsRowShown="0" headerRowDxfId="68" dataDxfId="66" headerRowBorderDxfId="67" tableBorderDxfId="65" totalsRowBorderDxfId="64">
  <autoFilter ref="A2:D8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12E5A094-9C6E-4ED7-B1D7-32A721BE46E2}" name="Candidate Name (Party)" dataDxfId="63"/>
    <tableColumn id="2" xr3:uid="{3FAFB1DE-242B-4739-825B-161E6EFD8A11}" name="Part of Erie County Vote Results" dataDxfId="62">
      <calculatedColumnFormula>SUM(B1:B2)</calculatedColumnFormula>
    </tableColumn>
    <tableColumn id="3" xr3:uid="{29218C08-37FA-4D03-BDC6-4E353C12AA06}" name="Part of Niagara County Vote Results" dataDxfId="61">
      <calculatedColumnFormula>SUM(C1:C2)</calculatedColumnFormula>
    </tableColumn>
    <tableColumn id="10" xr3:uid="{3C17428D-FC66-4F85-B160-80B3F397DADA}" name="Total Votes by Candidate " dataDxfId="60"/>
  </tableColumns>
  <tableStyleInfo name="TableStyleLight2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E0BC6AB-B60D-4E7E-9E47-8B59B581EB31}" name="LtGovDemocraticPrimary2361617" displayName="LtGovDemocraticPrimary2361617" ref="A2:D9" totalsRowShown="0" headerRowDxfId="59" dataDxfId="57" headerRowBorderDxfId="58" tableBorderDxfId="56" totalsRowBorderDxfId="55">
  <autoFilter ref="A2:D9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4BBF2AC0-80AD-475F-937B-0B6B7B3BA62E}" name="Candidate Name (Party)" dataDxfId="54"/>
    <tableColumn id="2" xr3:uid="{7B64C08D-496E-45BB-A4DD-932802B89775}" name="Part of Bronx County Vote Results" dataDxfId="53">
      <calculatedColumnFormula>SUM(B1:B2)</calculatedColumnFormula>
    </tableColumn>
    <tableColumn id="3" xr3:uid="{EF34D581-F395-4F91-9E84-A64900848E75}" name="Part of Westchester County Vote Results" dataDxfId="52">
      <calculatedColumnFormula>SUM(C1:C2)</calculatedColumnFormula>
    </tableColumn>
    <tableColumn id="10" xr3:uid="{774F3AD4-BD09-4329-8B88-4810818703C4}" name="Total Votes by Candidate " dataDxfId="51"/>
  </tableColumns>
  <tableStyleInfo name="TableStyleLight2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AAD61A9-E529-45BA-9F26-3ECAB3313417}" name="LtGovDemocraticPrimary236161718" displayName="LtGovDemocraticPrimary236161718" ref="A2:D8" totalsRowShown="0" headerRowDxfId="50" dataDxfId="48" headerRowBorderDxfId="49" tableBorderDxfId="47" totalsRowBorderDxfId="46">
  <autoFilter ref="A2:D8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EFB1A2DF-D56C-40BB-9A7B-A01842BA706D}" name="Candidate Name (Party)" dataDxfId="45"/>
    <tableColumn id="2" xr3:uid="{D1094D77-24A9-40AB-AFAF-61BD85720202}" name="Saratoga County Vote Results" dataDxfId="44">
      <calculatedColumnFormula>SUM(B1:B2)</calculatedColumnFormula>
    </tableColumn>
    <tableColumn id="3" xr3:uid="{A561F111-A2D6-45AB-8743-E961EBD1A8B1}" name="Part of Schenectady County Vote Results" dataDxfId="43">
      <calculatedColumnFormula>SUM(C1:C2)</calculatedColumnFormula>
    </tableColumn>
    <tableColumn id="10" xr3:uid="{A5DE1EBB-36F4-4F5E-B589-D40FCF757312}" name="Total Votes by Candidate " dataDxfId="42"/>
  </tableColumns>
  <tableStyleInfo name="TableStyleLight21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524FC13-2331-41A7-A526-A4C14B2C553C}" name="LtGovDemocraticPrimary23616171819" displayName="LtGovDemocraticPrimary23616171819" ref="A2:D8" totalsRowShown="0" headerRowDxfId="41" dataDxfId="39" headerRowBorderDxfId="40" tableBorderDxfId="38" totalsRowBorderDxfId="37">
  <autoFilter ref="A2:D8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1DD536C4-968E-496E-BDAC-1F935D4C02ED}" name="Candidate Name (Party)" dataDxfId="36"/>
    <tableColumn id="2" xr3:uid="{D8CE20E9-112A-4325-A239-DCC44CE5B85E}" name="Saratoga County Vote Results" dataDxfId="35">
      <calculatedColumnFormula>SUM(B1:B2)</calculatedColumnFormula>
    </tableColumn>
    <tableColumn id="3" xr3:uid="{EAE56252-B596-496A-A413-D412E1F0CDC6}" name="Part of Schenectady County Vote Results" dataDxfId="34">
      <calculatedColumnFormula>SUM(C1:C2)</calculatedColumnFormula>
    </tableColumn>
    <tableColumn id="10" xr3:uid="{7E42755C-C0B0-40F8-8333-93F4403A7942}" name="Total Votes by Candidate " dataDxfId="33"/>
  </tableColumns>
  <tableStyleInfo name="TableStyleLight2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A1B9E92-E73E-4257-AEDF-D1A51A12AEC0}" name="LtGovDemocraticPrimary2361617181920" displayName="LtGovDemocraticPrimary2361617181920" ref="A2:D8" totalsRowShown="0" headerRowDxfId="32" dataDxfId="30" headerRowBorderDxfId="31" tableBorderDxfId="29" totalsRowBorderDxfId="28">
  <autoFilter ref="A2:D8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EA2AB732-9463-4D18-9B63-6CB64686F268}" name="Candidate Name (Party)" dataDxfId="27"/>
    <tableColumn id="2" xr3:uid="{3BD48F24-C321-4378-AAA1-E10089079AEF}" name="Cayuga County Vote Results" dataDxfId="26">
      <calculatedColumnFormula>SUM(B1:B2)</calculatedColumnFormula>
    </tableColumn>
    <tableColumn id="3" xr3:uid="{E8B396C9-B249-4CD4-9913-8EED555B71D1}" name="Part of Onondaga County Vote Results" dataDxfId="25">
      <calculatedColumnFormula>SUM(C1:C2)</calculatedColumnFormula>
    </tableColumn>
    <tableColumn id="10" xr3:uid="{3C75BE53-BDC0-471B-A93C-3FDD767857AE}" name="Total Votes by Candidate " dataDxfId="24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B2F6261-71BD-4A6F-A74D-CDEB75772D3A}" name="LtGovDemocraticPrimary" displayName="LtGovDemocraticPrimary" ref="A2:D11" totalsRowShown="0" headerRowDxfId="235" dataDxfId="233" headerRowBorderDxfId="234" tableBorderDxfId="232" totalsRowBorderDxfId="231">
  <autoFilter ref="A2:D11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083C5C60-A1A1-4D11-AD94-43C73513D61D}" name="Candidate Name (Party)" dataDxfId="230"/>
    <tableColumn id="2" xr3:uid="{85F9A176-96F2-4158-9B97-94576D79088E}" name="Part of Nassau County Vote Results" dataDxfId="229">
      <calculatedColumnFormula>SUM(B1:B2)</calculatedColumnFormula>
    </tableColumn>
    <tableColumn id="3" xr3:uid="{80C86F49-E218-47C0-BC4B-AB49B82B52E1}" name="Part of Queens County Vote Results" dataDxfId="228">
      <calculatedColumnFormula>SUM(C1:C2)</calculatedColumnFormula>
    </tableColumn>
    <tableColumn id="10" xr3:uid="{6F3F9541-54FD-4B56-B35B-78E1A33E11C1}" name="Total Votes by Candidate " dataDxfId="227"/>
  </tableColumns>
  <tableStyleInfo name="TableStyleLight2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8B28ACC-AA79-49B6-BB4D-8D436B208392}" name="LtGovDemocraticPrimary236161718192021" displayName="LtGovDemocraticPrimary236161718192021" ref="A2:I8" totalsRowShown="0" headerRowDxfId="23" dataDxfId="21" headerRowBorderDxfId="22" tableBorderDxfId="20" totalsRowBorderDxfId="19">
  <autoFilter ref="A2:I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AADEB55-52F6-445C-9E61-CB94EDBFF151}" name="Candidate Name (Party)" dataDxfId="18"/>
    <tableColumn id="2" xr3:uid="{D15315AC-A441-43A8-A323-097A7809F686}" name="Part of Broome County Vote Results" dataDxfId="17">
      <calculatedColumnFormula>SUM(B1:B2)</calculatedColumnFormula>
    </tableColumn>
    <tableColumn id="12" xr3:uid="{4A3CF03C-57BE-4CE7-9849-DA526A4EC6A1}" name="Part of Chenango County Vote Results" dataDxfId="16"/>
    <tableColumn id="11" xr3:uid="{81BA4F88-ECB3-43A5-A72C-F3BEBB8E5BE3}" name="Delaware County Vote Results" dataDxfId="15"/>
    <tableColumn id="9" xr3:uid="{E1704804-0EBE-4FA9-A63B-0EE2D18E9B75}" name="Otsego County Vote Results" dataDxfId="14"/>
    <tableColumn id="8" xr3:uid="{F4665421-D17D-40E8-AAC5-6F7AF48613C1}" name="Schoharie County Vote Results" dataDxfId="13"/>
    <tableColumn id="7" xr3:uid="{97EBB6EE-2291-4661-8491-C90D28ED54A5}" name="Sullivan County Vote Results" dataDxfId="12"/>
    <tableColumn id="3" xr3:uid="{7B667817-FC21-479E-A6D8-93EC1A7A42AA}" name="Part of Ulster County Vote Results" dataDxfId="11">
      <calculatedColumnFormula>SUM(H1:H2)</calculatedColumnFormula>
    </tableColumn>
    <tableColumn id="10" xr3:uid="{8D52FFB3-3828-4D15-A10A-38BFD3D1B692}" name="Total Votes by Candidate " dataDxfId="10"/>
  </tableColumns>
  <tableStyleInfo name="TableStyleLight2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78AB5A5-6882-439B-8E6D-3049A6C18E0A}" name="LtGovDemocraticPrimary23616171819202122" displayName="LtGovDemocraticPrimary23616171819202122" ref="A2:E8" totalsRowShown="0" headerRowDxfId="9" dataDxfId="7" headerRowBorderDxfId="8" tableBorderDxfId="6" totalsRowBorderDxfId="5">
  <autoFilter ref="A2:E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152A650-FA3F-4C65-86FC-0790C9A27BB3}" name="Candidate Name (Party)" dataDxfId="4"/>
    <tableColumn id="2" xr3:uid="{C614B9D9-4029-4817-953A-8B8E3812A675}" name="Part of Broome County Vote Results" dataDxfId="3">
      <calculatedColumnFormula>SUM(B1:B2)</calculatedColumnFormula>
    </tableColumn>
    <tableColumn id="12" xr3:uid="{9BBB8A04-D516-4D55-B36F-3B07DC1C2CB8}" name="Cortland County Vote Results" dataDxfId="2"/>
    <tableColumn id="3" xr3:uid="{2463BCC6-D7BA-4EF4-8DD1-2FB0A64682BA}" name="Tompkins County Vote Results" dataDxfId="1">
      <calculatedColumnFormula>SUM(D1:D2)</calculatedColumnFormula>
    </tableColumn>
    <tableColumn id="10" xr3:uid="{CC7C60FD-CB66-41FB-8EA7-1BA5341230C2}" name="Total Votes by Candidate " dataDxfId="0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377689-2792-44B0-A9B1-EC5FD6BB5F95}" name="LtGovDemocraticPrimary2" displayName="LtGovDemocraticPrimary2" ref="A2:D10" totalsRowShown="0" headerRowDxfId="226" dataDxfId="224" headerRowBorderDxfId="225" tableBorderDxfId="223" totalsRowBorderDxfId="222">
  <autoFilter ref="A2:D10" xr:uid="{D11002FB-A1FA-4EB1-9E24-86CCE9CEE482}">
    <filterColumn colId="0" hiddenButton="1"/>
    <filterColumn colId="1" hiddenButton="1"/>
    <filterColumn colId="2" hiddenButton="1"/>
    <filterColumn colId="3" hiddenButton="1"/>
  </autoFilter>
  <tableColumns count="4">
    <tableColumn id="1" xr3:uid="{A398B30D-DCDC-4BB5-AE33-8676F9BBE884}" name="Candidate Name (Party)" dataDxfId="221"/>
    <tableColumn id="2" xr3:uid="{23C45F0E-813F-414A-A665-ECFC4C06D780}" name="Part of Bronx County Vote Results" dataDxfId="220">
      <calculatedColumnFormula>SUM(B1:B2)</calculatedColumnFormula>
    </tableColumn>
    <tableColumn id="3" xr3:uid="{AF82C2FC-639B-42C1-BA5E-C2105B2EACD2}" name="Part of Westchester County Vote Results" dataDxfId="219">
      <calculatedColumnFormula>SUM(C1:C2)</calculatedColumnFormula>
    </tableColumn>
    <tableColumn id="10" xr3:uid="{76AE0508-5C99-42F1-97F6-5E52164E3812}" name="Total Votes by Candidate " dataDxfId="218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3A224E-FA32-4791-82B6-AD53DC40F53C}" name="LtGovDemocraticPrimary23" displayName="LtGovDemocraticPrimary23" ref="A2:F8" totalsRowShown="0" headerRowDxfId="217" dataDxfId="215" headerRowBorderDxfId="216" tableBorderDxfId="214" totalsRowBorderDxfId="213">
  <autoFilter ref="A2:F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293671-9CA7-46BA-9729-FABB3454659A}" name="Candidate Name (Party)" dataDxfId="212"/>
    <tableColumn id="2" xr3:uid="{83C18E1D-6C3E-4119-A0B2-6B377EE63FC7}" name="Part of Dutchess County Vote Results" dataDxfId="211">
      <calculatedColumnFormula>SUM(B1:B2)</calculatedColumnFormula>
    </tableColumn>
    <tableColumn id="5" xr3:uid="{3ACDA93D-E1B8-49F0-81AB-BF2CC3482E1F}" name="Part of Putnam County Vote Results" dataDxfId="210"/>
    <tableColumn id="4" xr3:uid="{D13A2001-F904-4074-ABD6-35BDC5C2B9BE}" name="Rockland County Vote Results" dataDxfId="209"/>
    <tableColumn id="3" xr3:uid="{FFE5AE20-CAA7-4DE6-AD3E-6024189C7923}" name="Part of Westchester County Vote Results" dataDxfId="208">
      <calculatedColumnFormula>SUM(E1:E2)</calculatedColumnFormula>
    </tableColumn>
    <tableColumn id="10" xr3:uid="{9ABB66D2-2721-4233-85DC-5E1A5D8C653D}" name="Total Votes by Candidate " dataDxfId="207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0370CC-3EAB-4278-B1E2-D7644508C275}" name="LtGovDemocraticPrimary234" displayName="LtGovDemocraticPrimary234" ref="A2:F11" totalsRowShown="0" headerRowDxfId="206" dataDxfId="204" headerRowBorderDxfId="205" tableBorderDxfId="203" totalsRowBorderDxfId="202">
  <autoFilter ref="A2:F11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1BB79D-EA7C-4D80-82CC-3456FD5BBA11}" name="Candidate Name (Party)" dataDxfId="201"/>
    <tableColumn id="2" xr3:uid="{77258429-6797-4837-91A3-84218829BAE1}" name="Part of Dutchess County Vote Results" dataDxfId="200">
      <calculatedColumnFormula>SUM(B1:B2)</calculatedColumnFormula>
    </tableColumn>
    <tableColumn id="5" xr3:uid="{ADC1C9E9-8856-4E53-80D5-EDDED687FD8D}" name="Part of Putnam County Vote Results" dataDxfId="199"/>
    <tableColumn id="4" xr3:uid="{253C211D-3DC5-47E1-826F-8BD0DAC2CDAD}" name="Rockland County Vote Results" dataDxfId="198"/>
    <tableColumn id="3" xr3:uid="{D70C6963-B930-45CE-95E6-C6702F50B008}" name="Part of Westchester County Vote Results" dataDxfId="197">
      <calculatedColumnFormula>SUM(E1:E2)</calculatedColumnFormula>
    </tableColumn>
    <tableColumn id="10" xr3:uid="{CB440609-2462-42C8-B258-2ACE7D387886}" name="Total Votes by Candidate " dataDxfId="196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33BF5-4B15-428E-BD0E-6FD50852F522}" name="LtGovDemocraticPrimary235" displayName="LtGovDemocraticPrimary235" ref="A2:F8" totalsRowShown="0" headerRowDxfId="195" dataDxfId="193" headerRowBorderDxfId="194" tableBorderDxfId="192" totalsRowBorderDxfId="191">
  <autoFilter ref="A2:F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FEAA552-D7D2-4E71-A615-5BC5BA70DD6A}" name="Candidate Name (Party)" dataDxfId="190"/>
    <tableColumn id="2" xr3:uid="{F9B1F3B7-1587-481E-BE29-9F2D0DEC5E79}" name="Part of Dutchess County Vote Results" dataDxfId="189">
      <calculatedColumnFormula>SUM(B1:B2)</calculatedColumnFormula>
    </tableColumn>
    <tableColumn id="5" xr3:uid="{B9BF86F9-FD94-4A31-8B29-6104A1AE743E}" name="Part of Putnam County Vote Results" dataDxfId="188"/>
    <tableColumn id="4" xr3:uid="{1DD9B1BC-5783-4A4B-9D26-BF61B2C814C5}" name="Rockland County Vote Results" dataDxfId="187"/>
    <tableColumn id="3" xr3:uid="{1E33CBF4-A6BE-4693-8302-348181090A8B}" name="Part of Westchester County Vote Results" dataDxfId="186">
      <calculatedColumnFormula>SUM(E1:E2)</calculatedColumnFormula>
    </tableColumn>
    <tableColumn id="10" xr3:uid="{3E0C0385-D1BF-409F-9B5D-B67408FCA045}" name="Total Votes by Candidate " dataDxfId="185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5656F7C-D6B3-469A-83B4-17FDB76D0530}" name="LtGovDemocraticPrimary236" displayName="LtGovDemocraticPrimary236" ref="A2:E9" totalsRowShown="0" headerRowDxfId="184" dataDxfId="182" headerRowBorderDxfId="183" tableBorderDxfId="181" totalsRowBorderDxfId="180">
  <autoFilter ref="A2:E9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28BE1D9-FC8C-4B48-9310-BBB8A323351C}" name="Candidate Name (Party)" dataDxfId="179"/>
    <tableColumn id="2" xr3:uid="{B0796D95-2371-4F69-9EB8-AC4D5A6100C7}" name="Part of Dutchess County Vote Results" dataDxfId="178">
      <calculatedColumnFormula>SUM(B1:B2)</calculatedColumnFormula>
    </tableColumn>
    <tableColumn id="5" xr3:uid="{95B2A146-D3A1-41D1-9399-D6DA38802A2C}" name="Orange County Vote Results" dataDxfId="177"/>
    <tableColumn id="3" xr3:uid="{8FC2B8C5-96E4-49D5-AE9A-E36A4A1D477D}" name="Part of Ulster County Vote Results" dataDxfId="176">
      <calculatedColumnFormula>SUM(D1:D2)</calculatedColumnFormula>
    </tableColumn>
    <tableColumn id="10" xr3:uid="{7E0F1FD7-E0A3-4981-985D-3866B5DB6561}" name="Total Votes by Candidate " dataDxfId="175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AF770F-8804-41C3-9393-DFF79D34CC96}" name="LtGovDemocraticPrimary2367" displayName="LtGovDemocraticPrimary2367" ref="A2:M8" totalsRowShown="0" headerRowDxfId="174" dataDxfId="172" headerRowBorderDxfId="173" tableBorderDxfId="171" totalsRowBorderDxfId="170">
  <autoFilter ref="A2:M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7D4E298-F86B-446B-BEFB-B99FF24E5673}" name="Candidate Name (Party)" dataDxfId="169"/>
    <tableColumn id="2" xr3:uid="{EA057FCC-C703-421D-B552-5C99F8ADECE2}" name="Broome County Vote Results" dataDxfId="168">
      <calculatedColumnFormula>SUM(B1:B2)</calculatedColumnFormula>
    </tableColumn>
    <tableColumn id="13" xr3:uid="{C0BAAF77-D2DB-496C-AD1F-0DD9AC3E241F}" name="Chenango County Vote Results" dataDxfId="167"/>
    <tableColumn id="14" xr3:uid="{A51EC4C5-D2E4-4741-BDD0-82F76C8C3DD1}" name="Columbia County Vote Results" dataDxfId="166"/>
    <tableColumn id="11" xr3:uid="{83890D94-AF97-4959-B2F5-9A8F647927F0}" name="Cortland County Vote Results" dataDxfId="165"/>
    <tableColumn id="12" xr3:uid="{05A57E2E-C018-4C9A-9E8E-C2AC71CD53F9}" name="Delaware County Vote Results" dataDxfId="164"/>
    <tableColumn id="8" xr3:uid="{DC9B68EA-9B81-4A46-BE29-6F5011B140EB}" name="Greene County Vote Results" dataDxfId="163"/>
    <tableColumn id="5" xr3:uid="{B40F1A0C-0DE3-441A-9BDF-4A7C3A571F11}" name="Part of Otsego County Vote Results" dataDxfId="162"/>
    <tableColumn id="9" xr3:uid="{CE19A42E-CD11-4BFC-905D-58D7198081FB}" name="Sullivan County Vote Results" dataDxfId="161"/>
    <tableColumn id="7" xr3:uid="{CD8AD68F-C05B-46BD-8A9B-175CF79E8FEC}" name="Tioga County Vote Results" dataDxfId="160"/>
    <tableColumn id="6" xr3:uid="{429277F9-074A-464D-B3AA-1A246EE88A88}" name="Tompkins County Vote Results" dataDxfId="159"/>
    <tableColumn id="3" xr3:uid="{333D6EA0-F38B-411C-BA23-A956340C7C60}" name="Part of Ulster County Vote Results" dataDxfId="158">
      <calculatedColumnFormula>SUM(L1:L2)</calculatedColumnFormula>
    </tableColumn>
    <tableColumn id="10" xr3:uid="{52B711BB-DD81-428F-AC31-A49D5B645483}" name="Total Votes by Candidate " dataDxfId="157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84ED54-5D5B-4C80-8123-4D4DB8639466}" name="LtGovDemocraticPrimary23678" displayName="LtGovDemocraticPrimary23678" ref="A2:F8" totalsRowShown="0" headerRowDxfId="156" dataDxfId="154" headerRowBorderDxfId="155" tableBorderDxfId="153" totalsRowBorderDxfId="152">
  <autoFilter ref="A2:F8" xr:uid="{D11002FB-A1FA-4EB1-9E24-86CCE9CEE4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BBAC46B-7C70-43BC-9025-1A370564F6C8}" name="Candidate Name (Party)" dataDxfId="151"/>
    <tableColumn id="2" xr3:uid="{F33CA462-C67E-492B-98C1-FB9F4F0C1037}" name="Albany County Vote Results" dataDxfId="150">
      <calculatedColumnFormula>SUM(B1:B2)</calculatedColumnFormula>
    </tableColumn>
    <tableColumn id="13" xr3:uid="{9BBC2C54-A88A-42C5-A22B-B11E17EA2E31}" name="Part of Rensselaer County Vote Results" dataDxfId="149"/>
    <tableColumn id="14" xr3:uid="{45B62102-7D79-4C67-8279-EF547EB77EB6}" name="Saratoga County Vote Results" dataDxfId="148"/>
    <tableColumn id="3" xr3:uid="{D87CB7BC-D621-434A-9728-4C428B9D3920}" name="Schenectady County Vote Results" dataDxfId="147">
      <calculatedColumnFormula>SUM(E1:E2)</calculatedColumnFormula>
    </tableColumn>
    <tableColumn id="10" xr3:uid="{FD66846C-7FE0-4203-B45A-EDE5E3C81A63}" name="Total Votes by Candidate " dataDxfId="146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0F5-BA82-43F5-ADE2-DA0ECEE74C9C}">
  <dimension ref="A1:E15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5" s="4" customFormat="1" ht="56.25" customHeight="1" x14ac:dyDescent="0.25">
      <c r="A1" s="14" t="s">
        <v>56</v>
      </c>
      <c r="B1" s="17"/>
      <c r="C1" s="17"/>
      <c r="D1" s="3"/>
    </row>
    <row r="2" spans="1:5" s="2" customFormat="1" ht="27.75" customHeight="1" x14ac:dyDescent="0.25">
      <c r="A2" s="5" t="s">
        <v>2</v>
      </c>
      <c r="B2" s="10" t="s">
        <v>60</v>
      </c>
      <c r="C2" s="10" t="s">
        <v>61</v>
      </c>
      <c r="D2" s="11" t="s">
        <v>1</v>
      </c>
    </row>
    <row r="3" spans="1:5" x14ac:dyDescent="0.25">
      <c r="A3" s="12" t="s">
        <v>57</v>
      </c>
      <c r="B3" s="6">
        <v>499</v>
      </c>
      <c r="C3" s="6">
        <v>9403</v>
      </c>
      <c r="D3" s="7">
        <f t="shared" ref="D3:D8" si="0">SUM(B3:C3)</f>
        <v>9902</v>
      </c>
      <c r="E3" s="16"/>
    </row>
    <row r="4" spans="1:5" x14ac:dyDescent="0.25">
      <c r="A4" s="12" t="s">
        <v>58</v>
      </c>
      <c r="B4" s="6">
        <v>697</v>
      </c>
      <c r="C4" s="6">
        <v>6553</v>
      </c>
      <c r="D4" s="7">
        <f t="shared" si="0"/>
        <v>7250</v>
      </c>
      <c r="E4" s="16"/>
    </row>
    <row r="5" spans="1:5" x14ac:dyDescent="0.25">
      <c r="A5" s="12" t="s">
        <v>59</v>
      </c>
      <c r="B5" s="6">
        <v>93</v>
      </c>
      <c r="C5" s="6">
        <v>1529</v>
      </c>
      <c r="D5" s="7">
        <f t="shared" si="0"/>
        <v>1622</v>
      </c>
    </row>
    <row r="6" spans="1:5" x14ac:dyDescent="0.25">
      <c r="A6" s="12" t="s">
        <v>53</v>
      </c>
      <c r="B6" s="6">
        <v>0</v>
      </c>
      <c r="C6" s="6">
        <v>75</v>
      </c>
      <c r="D6" s="7">
        <f t="shared" si="0"/>
        <v>75</v>
      </c>
    </row>
    <row r="7" spans="1:5" x14ac:dyDescent="0.25">
      <c r="A7" s="12" t="s">
        <v>55</v>
      </c>
      <c r="B7" s="6">
        <v>5</v>
      </c>
      <c r="C7" s="6">
        <v>19</v>
      </c>
      <c r="D7" s="7">
        <f t="shared" si="0"/>
        <v>24</v>
      </c>
    </row>
    <row r="8" spans="1:5" x14ac:dyDescent="0.25">
      <c r="A8" s="12" t="s">
        <v>54</v>
      </c>
      <c r="B8" s="6">
        <v>4</v>
      </c>
      <c r="C8" s="6">
        <v>66</v>
      </c>
      <c r="D8" s="7">
        <f t="shared" si="0"/>
        <v>70</v>
      </c>
    </row>
    <row r="9" spans="1:5" x14ac:dyDescent="0.25">
      <c r="A9" s="13" t="s">
        <v>0</v>
      </c>
      <c r="B9" s="8">
        <f>SUM(B3:B8)</f>
        <v>1298</v>
      </c>
      <c r="C9" s="8">
        <f t="shared" ref="C9" si="1">SUM(C3:C8)</f>
        <v>17645</v>
      </c>
      <c r="D9" s="8">
        <f>SUM(D3:D8)</f>
        <v>18943</v>
      </c>
    </row>
    <row r="15" spans="1:5" x14ac:dyDescent="0.25">
      <c r="B15" s="15"/>
    </row>
  </sheetData>
  <pageMargins left="0.45" right="0.45" top="0.75" bottom="0.75" header="0.3" footer="0.3"/>
  <pageSetup paperSize="5" orientation="landscape" r:id="rId1"/>
  <headerFooter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4858-7C54-4450-9537-F835CFFF7C8A}">
  <dimension ref="A1:Q8"/>
  <sheetViews>
    <sheetView zoomScaleNormal="100" workbookViewId="0">
      <pane xSplit="1" topLeftCell="H1" activePane="topRight" state="frozen"/>
      <selection pane="topRight" activeCell="J4" sqref="J4"/>
    </sheetView>
  </sheetViews>
  <sheetFormatPr defaultColWidth="32" defaultRowHeight="15" x14ac:dyDescent="0.25"/>
  <cols>
    <col min="1" max="1" width="38.5703125" customWidth="1"/>
    <col min="2" max="15" width="19.28515625" style="1" customWidth="1"/>
    <col min="16" max="16" width="19.28515625" customWidth="1"/>
    <col min="17" max="17" width="20.5703125" style="1" customWidth="1"/>
    <col min="18" max="18" width="18.85546875" customWidth="1"/>
  </cols>
  <sheetData>
    <row r="1" spans="1:17" s="4" customFormat="1" ht="56.25" x14ac:dyDescent="0.25">
      <c r="A1" s="14" t="s">
        <v>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s="2" customFormat="1" ht="27.75" customHeight="1" x14ac:dyDescent="0.25">
      <c r="A2" s="5" t="s">
        <v>2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37</v>
      </c>
      <c r="H2" s="10" t="s">
        <v>52</v>
      </c>
      <c r="I2" s="10" t="s">
        <v>16</v>
      </c>
      <c r="J2" s="10" t="s">
        <v>40</v>
      </c>
      <c r="K2" s="10" t="s">
        <v>92</v>
      </c>
      <c r="L2" s="10" t="s">
        <v>98</v>
      </c>
      <c r="M2" s="10" t="s">
        <v>17</v>
      </c>
      <c r="N2" s="10" t="s">
        <v>8</v>
      </c>
      <c r="O2" s="10" t="s">
        <v>18</v>
      </c>
      <c r="P2" s="10" t="s">
        <v>19</v>
      </c>
      <c r="Q2" s="11" t="s">
        <v>1</v>
      </c>
    </row>
    <row r="3" spans="1:17" x14ac:dyDescent="0.25">
      <c r="A3" s="12" t="s">
        <v>100</v>
      </c>
      <c r="B3" s="6">
        <v>2503</v>
      </c>
      <c r="C3" s="6">
        <v>1511</v>
      </c>
      <c r="D3" s="6">
        <v>1157</v>
      </c>
      <c r="E3" s="6">
        <v>744</v>
      </c>
      <c r="F3" s="6">
        <v>165</v>
      </c>
      <c r="G3" s="6">
        <v>686</v>
      </c>
      <c r="H3" s="6">
        <v>233</v>
      </c>
      <c r="I3" s="6">
        <v>298</v>
      </c>
      <c r="J3" s="6">
        <v>923</v>
      </c>
      <c r="K3" s="6">
        <v>1248</v>
      </c>
      <c r="L3" s="6">
        <v>3361</v>
      </c>
      <c r="M3" s="6">
        <v>2184</v>
      </c>
      <c r="N3" s="6">
        <v>1048</v>
      </c>
      <c r="O3" s="6">
        <v>2012</v>
      </c>
      <c r="P3" s="6">
        <v>1246</v>
      </c>
      <c r="Q3" s="7">
        <f>SUM(LtGovDemocraticPrimary236710[[#This Row],[Clinton County Vote Results]:[Washington County Vote Results]])</f>
        <v>19319</v>
      </c>
    </row>
    <row r="4" spans="1:17" x14ac:dyDescent="0.25">
      <c r="A4" s="12" t="s">
        <v>101</v>
      </c>
      <c r="B4" s="6">
        <v>461</v>
      </c>
      <c r="C4" s="6">
        <v>355</v>
      </c>
      <c r="D4" s="6">
        <v>170</v>
      </c>
      <c r="E4" s="6">
        <v>170</v>
      </c>
      <c r="F4" s="6">
        <v>26</v>
      </c>
      <c r="G4" s="6">
        <v>127</v>
      </c>
      <c r="H4" s="6">
        <v>52</v>
      </c>
      <c r="I4" s="6">
        <v>60</v>
      </c>
      <c r="J4" s="6">
        <v>296</v>
      </c>
      <c r="K4" s="6">
        <v>125</v>
      </c>
      <c r="L4" s="6">
        <v>802</v>
      </c>
      <c r="M4" s="6">
        <v>479</v>
      </c>
      <c r="N4" s="6">
        <v>323</v>
      </c>
      <c r="O4" s="6">
        <v>495</v>
      </c>
      <c r="P4" s="6">
        <v>587</v>
      </c>
      <c r="Q4" s="7">
        <f>SUM(LtGovDemocraticPrimary236710[[#This Row],[Clinton County Vote Results]:[Washington County Vote Results]])</f>
        <v>4528</v>
      </c>
    </row>
    <row r="5" spans="1:17" x14ac:dyDescent="0.25">
      <c r="A5" s="12" t="s">
        <v>53</v>
      </c>
      <c r="B5" s="6">
        <v>2</v>
      </c>
      <c r="C5" s="6">
        <v>6</v>
      </c>
      <c r="D5" s="6">
        <v>2</v>
      </c>
      <c r="E5" s="6">
        <v>5</v>
      </c>
      <c r="F5" s="6">
        <v>0</v>
      </c>
      <c r="G5" s="6">
        <v>0</v>
      </c>
      <c r="H5" s="6">
        <v>0</v>
      </c>
      <c r="I5" s="6">
        <v>1</v>
      </c>
      <c r="J5" s="6">
        <v>18</v>
      </c>
      <c r="K5" s="6">
        <v>23</v>
      </c>
      <c r="L5" s="6">
        <v>17</v>
      </c>
      <c r="M5" s="6">
        <v>10</v>
      </c>
      <c r="N5" s="6">
        <v>67</v>
      </c>
      <c r="O5" s="6">
        <v>1</v>
      </c>
      <c r="P5" s="6">
        <v>0</v>
      </c>
      <c r="Q5" s="7">
        <f>SUM(LtGovDemocraticPrimary236710[[#This Row],[Clinton County Vote Results]:[Washington County Vote Results]])</f>
        <v>152</v>
      </c>
    </row>
    <row r="6" spans="1:17" x14ac:dyDescent="0.25">
      <c r="A6" s="12" t="s">
        <v>55</v>
      </c>
      <c r="B6" s="6">
        <v>5</v>
      </c>
      <c r="C6" s="6">
        <v>0</v>
      </c>
      <c r="D6" s="6">
        <v>2</v>
      </c>
      <c r="E6" s="6">
        <v>0</v>
      </c>
      <c r="F6" s="6">
        <v>3</v>
      </c>
      <c r="G6" s="6">
        <v>9</v>
      </c>
      <c r="H6" s="6">
        <v>0</v>
      </c>
      <c r="I6" s="6">
        <v>3</v>
      </c>
      <c r="J6" s="6">
        <v>0</v>
      </c>
      <c r="K6" s="6">
        <v>3</v>
      </c>
      <c r="L6" s="6">
        <v>52</v>
      </c>
      <c r="M6" s="6">
        <v>0</v>
      </c>
      <c r="N6" s="6">
        <v>4</v>
      </c>
      <c r="O6" s="6">
        <v>1</v>
      </c>
      <c r="P6" s="6">
        <v>0</v>
      </c>
      <c r="Q6" s="7">
        <f>SUM(LtGovDemocraticPrimary236710[[#This Row],[Clinton County Vote Results]:[Washington County Vote Results]])</f>
        <v>82</v>
      </c>
    </row>
    <row r="7" spans="1:17" x14ac:dyDescent="0.25">
      <c r="A7" s="12" t="s">
        <v>54</v>
      </c>
      <c r="B7" s="6">
        <v>3</v>
      </c>
      <c r="C7" s="6">
        <v>1</v>
      </c>
      <c r="D7" s="6">
        <v>6</v>
      </c>
      <c r="E7" s="6">
        <v>0</v>
      </c>
      <c r="F7" s="6">
        <v>0</v>
      </c>
      <c r="G7" s="6">
        <v>9</v>
      </c>
      <c r="H7" s="6">
        <v>0</v>
      </c>
      <c r="I7" s="6">
        <v>0</v>
      </c>
      <c r="J7" s="6">
        <v>6</v>
      </c>
      <c r="K7" s="6">
        <v>5</v>
      </c>
      <c r="L7" s="6">
        <v>0</v>
      </c>
      <c r="M7" s="6">
        <v>3</v>
      </c>
      <c r="N7" s="6">
        <v>17</v>
      </c>
      <c r="O7" s="6">
        <v>1</v>
      </c>
      <c r="P7" s="6">
        <v>1</v>
      </c>
      <c r="Q7" s="7">
        <f>SUM(LtGovDemocraticPrimary236710[[#This Row],[Clinton County Vote Results]:[Washington County Vote Results]])</f>
        <v>52</v>
      </c>
    </row>
    <row r="8" spans="1:17" x14ac:dyDescent="0.25">
      <c r="A8" s="13" t="s">
        <v>0</v>
      </c>
      <c r="B8" s="8">
        <f t="shared" ref="B8:O8" si="0">SUM(B3:B7)</f>
        <v>2974</v>
      </c>
      <c r="C8" s="8">
        <f t="shared" si="0"/>
        <v>1873</v>
      </c>
      <c r="D8" s="8">
        <f t="shared" si="0"/>
        <v>1337</v>
      </c>
      <c r="E8" s="8">
        <f t="shared" si="0"/>
        <v>919</v>
      </c>
      <c r="F8" s="8">
        <f t="shared" si="0"/>
        <v>194</v>
      </c>
      <c r="G8" s="8">
        <f t="shared" si="0"/>
        <v>831</v>
      </c>
      <c r="H8" s="8">
        <f t="shared" si="0"/>
        <v>285</v>
      </c>
      <c r="I8" s="8">
        <f t="shared" si="0"/>
        <v>362</v>
      </c>
      <c r="J8" s="8">
        <f t="shared" si="0"/>
        <v>1243</v>
      </c>
      <c r="K8" s="8">
        <f t="shared" si="0"/>
        <v>1404</v>
      </c>
      <c r="L8" s="8">
        <f t="shared" si="0"/>
        <v>4232</v>
      </c>
      <c r="M8" s="8">
        <f t="shared" si="0"/>
        <v>2676</v>
      </c>
      <c r="N8" s="8">
        <f t="shared" si="0"/>
        <v>1459</v>
      </c>
      <c r="O8" s="8">
        <f t="shared" si="0"/>
        <v>2510</v>
      </c>
      <c r="P8" s="8">
        <f>SUM(P3:P7)</f>
        <v>1834</v>
      </c>
      <c r="Q8" s="9">
        <f>SUM(Q3:Q7)</f>
        <v>24133</v>
      </c>
    </row>
  </sheetData>
  <phoneticPr fontId="6" type="noConversion"/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3257-C8A2-4372-B6EA-FC6013063B1B}">
  <dimension ref="A1:F10"/>
  <sheetViews>
    <sheetView tabSelected="1" zoomScaleNormal="100" workbookViewId="0">
      <pane xSplit="1" topLeftCell="B1" activePane="topRight" state="frozen"/>
      <selection pane="topRight" activeCell="D7" sqref="D7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20.5703125" style="1" customWidth="1"/>
    <col min="6" max="6" width="18.85546875" customWidth="1"/>
  </cols>
  <sheetData>
    <row r="1" spans="1:6" s="4" customFormat="1" ht="56.25" x14ac:dyDescent="0.25">
      <c r="A1" s="14" t="s">
        <v>102</v>
      </c>
      <c r="B1" s="19"/>
      <c r="C1" s="19"/>
      <c r="D1" s="19"/>
      <c r="E1" s="19"/>
    </row>
    <row r="2" spans="1:6" s="2" customFormat="1" ht="27.75" customHeight="1" x14ac:dyDescent="0.25">
      <c r="A2" s="5" t="s">
        <v>2</v>
      </c>
      <c r="B2" s="10" t="s">
        <v>39</v>
      </c>
      <c r="C2" s="10" t="s">
        <v>41</v>
      </c>
      <c r="D2" s="10" t="s">
        <v>30</v>
      </c>
      <c r="E2" s="10" t="s">
        <v>103</v>
      </c>
      <c r="F2" s="11" t="s">
        <v>1</v>
      </c>
    </row>
    <row r="3" spans="1:6" x14ac:dyDescent="0.25">
      <c r="A3" s="12" t="s">
        <v>104</v>
      </c>
      <c r="B3" s="6">
        <v>196</v>
      </c>
      <c r="C3" s="6">
        <v>577</v>
      </c>
      <c r="D3" s="6">
        <v>2542</v>
      </c>
      <c r="E3" s="6">
        <v>0</v>
      </c>
      <c r="F3" s="7">
        <f>SUM(LtGovDemocraticPrimary23411[[#This Row],[Madison County Vote Results]:[Part of Oswego County Vote Results]])</f>
        <v>3315</v>
      </c>
    </row>
    <row r="4" spans="1:6" x14ac:dyDescent="0.25">
      <c r="A4" s="12" t="s">
        <v>105</v>
      </c>
      <c r="B4" s="6">
        <v>130</v>
      </c>
      <c r="C4" s="6">
        <v>508</v>
      </c>
      <c r="D4" s="6">
        <v>3024</v>
      </c>
      <c r="E4" s="6">
        <v>0</v>
      </c>
      <c r="F4" s="7">
        <f>SUM(LtGovDemocraticPrimary23411[[#This Row],[Madison County Vote Results]:[Part of Oswego County Vote Results]])</f>
        <v>3662</v>
      </c>
    </row>
    <row r="5" spans="1:6" x14ac:dyDescent="0.25">
      <c r="A5" s="12" t="s">
        <v>106</v>
      </c>
      <c r="B5" s="6">
        <v>940</v>
      </c>
      <c r="C5" s="6">
        <v>2637</v>
      </c>
      <c r="D5" s="6">
        <v>6211</v>
      </c>
      <c r="E5" s="6">
        <v>2</v>
      </c>
      <c r="F5" s="7">
        <f>SUM(LtGovDemocraticPrimary23411[[#This Row],[Madison County Vote Results]:[Part of Oswego County Vote Results]])</f>
        <v>9790</v>
      </c>
    </row>
    <row r="6" spans="1:6" x14ac:dyDescent="0.25">
      <c r="A6" s="12" t="s">
        <v>107</v>
      </c>
      <c r="B6" s="6">
        <v>766</v>
      </c>
      <c r="C6" s="6">
        <v>1640</v>
      </c>
      <c r="D6" s="6">
        <v>8562</v>
      </c>
      <c r="E6" s="6">
        <v>3</v>
      </c>
      <c r="F6" s="7">
        <f>SUM(LtGovDemocraticPrimary23411[[#This Row],[Madison County Vote Results]:[Part of Oswego County Vote Results]])</f>
        <v>10971</v>
      </c>
    </row>
    <row r="7" spans="1:6" x14ac:dyDescent="0.25">
      <c r="A7" s="12" t="s">
        <v>53</v>
      </c>
      <c r="B7" s="6">
        <v>4</v>
      </c>
      <c r="C7" s="6">
        <v>12</v>
      </c>
      <c r="D7" s="6">
        <v>25</v>
      </c>
      <c r="E7" s="6">
        <v>0</v>
      </c>
      <c r="F7" s="7">
        <f>SUM(LtGovDemocraticPrimary23411[[#This Row],[Madison County Vote Results]:[Part of Oswego County Vote Results]])</f>
        <v>41</v>
      </c>
    </row>
    <row r="8" spans="1:6" x14ac:dyDescent="0.25">
      <c r="A8" s="12" t="s">
        <v>55</v>
      </c>
      <c r="B8" s="6">
        <v>0</v>
      </c>
      <c r="C8" s="6">
        <v>2</v>
      </c>
      <c r="D8" s="6">
        <v>23</v>
      </c>
      <c r="E8" s="6">
        <v>0</v>
      </c>
      <c r="F8" s="7">
        <f>SUM(LtGovDemocraticPrimary23411[[#This Row],[Madison County Vote Results]:[Part of Oswego County Vote Results]])</f>
        <v>25</v>
      </c>
    </row>
    <row r="9" spans="1:6" x14ac:dyDescent="0.25">
      <c r="A9" s="12" t="s">
        <v>54</v>
      </c>
      <c r="B9" s="6">
        <v>5</v>
      </c>
      <c r="C9" s="6">
        <v>22</v>
      </c>
      <c r="D9" s="6">
        <v>31</v>
      </c>
      <c r="E9" s="6">
        <v>0</v>
      </c>
      <c r="F9" s="7">
        <f>SUM(LtGovDemocraticPrimary23411[[#This Row],[Madison County Vote Results]:[Part of Oswego County Vote Results]])</f>
        <v>58</v>
      </c>
    </row>
    <row r="10" spans="1:6" x14ac:dyDescent="0.25">
      <c r="A10" s="13" t="s">
        <v>0</v>
      </c>
      <c r="B10" s="8">
        <f>SUM(B3:B9)</f>
        <v>2041</v>
      </c>
      <c r="C10" s="8">
        <f>SUM(C3:C9)</f>
        <v>5398</v>
      </c>
      <c r="D10" s="8">
        <f>SUM(D3:D9)</f>
        <v>20418</v>
      </c>
      <c r="E10" s="8">
        <f>SUM(E3:E9)</f>
        <v>5</v>
      </c>
      <c r="F10" s="9">
        <f>SUM(F3:F9)</f>
        <v>27862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C989-FD83-4659-8A0C-108BA34143D0}">
  <dimension ref="A1:F8"/>
  <sheetViews>
    <sheetView zoomScaleNormal="100" workbookViewId="0">
      <pane xSplit="1" topLeftCell="B1" activePane="topRight" state="frozen"/>
      <selection pane="topRight" activeCell="E1" sqref="B1:E1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20.5703125" style="1" customWidth="1"/>
    <col min="6" max="6" width="18.85546875" customWidth="1"/>
  </cols>
  <sheetData>
    <row r="1" spans="1:6" s="4" customFormat="1" ht="56.25" x14ac:dyDescent="0.25">
      <c r="A1" s="14" t="s">
        <v>108</v>
      </c>
      <c r="B1" s="19"/>
      <c r="C1" s="19"/>
      <c r="D1" s="19"/>
      <c r="E1" s="19"/>
    </row>
    <row r="2" spans="1:6" s="2" customFormat="1" ht="27.75" customHeight="1" x14ac:dyDescent="0.25">
      <c r="A2" s="5" t="s">
        <v>2</v>
      </c>
      <c r="B2" s="10" t="s">
        <v>39</v>
      </c>
      <c r="C2" s="10" t="s">
        <v>41</v>
      </c>
      <c r="D2" s="10" t="s">
        <v>30</v>
      </c>
      <c r="E2" s="10" t="s">
        <v>103</v>
      </c>
      <c r="F2" s="11" t="s">
        <v>1</v>
      </c>
    </row>
    <row r="3" spans="1:6" x14ac:dyDescent="0.25">
      <c r="A3" s="12" t="s">
        <v>109</v>
      </c>
      <c r="B3" s="6">
        <v>1644</v>
      </c>
      <c r="C3" s="6">
        <v>5193</v>
      </c>
      <c r="D3" s="6">
        <v>7497</v>
      </c>
      <c r="E3" s="6">
        <v>17</v>
      </c>
      <c r="F3" s="7">
        <f>SUM(LtGovDemocraticPrimary2341113[[#This Row],[Madison County Vote Results]:[Part of Oswego County Vote Results]])</f>
        <v>14351</v>
      </c>
    </row>
    <row r="4" spans="1:6" x14ac:dyDescent="0.25">
      <c r="A4" s="12" t="s">
        <v>110</v>
      </c>
      <c r="B4" s="6">
        <v>1287</v>
      </c>
      <c r="C4" s="6">
        <v>3732</v>
      </c>
      <c r="D4" s="6">
        <v>5471</v>
      </c>
      <c r="E4" s="6">
        <v>11</v>
      </c>
      <c r="F4" s="7">
        <f>SUM(LtGovDemocraticPrimary2341113[[#This Row],[Madison County Vote Results]:[Part of Oswego County Vote Results]])</f>
        <v>10501</v>
      </c>
    </row>
    <row r="5" spans="1:6" x14ac:dyDescent="0.25">
      <c r="A5" s="12" t="s">
        <v>53</v>
      </c>
      <c r="B5" s="6">
        <v>10</v>
      </c>
      <c r="C5" s="6">
        <v>5</v>
      </c>
      <c r="D5" s="6">
        <v>21</v>
      </c>
      <c r="E5" s="6">
        <v>0</v>
      </c>
      <c r="F5" s="7">
        <f>SUM(LtGovDemocraticPrimary2341113[[#This Row],[Madison County Vote Results]:[Part of Oswego County Vote Results]])</f>
        <v>36</v>
      </c>
    </row>
    <row r="6" spans="1:6" x14ac:dyDescent="0.25">
      <c r="A6" s="12" t="s">
        <v>55</v>
      </c>
      <c r="B6" s="6">
        <v>0</v>
      </c>
      <c r="C6" s="6">
        <v>6</v>
      </c>
      <c r="D6" s="6">
        <v>13</v>
      </c>
      <c r="E6" s="6">
        <v>0</v>
      </c>
      <c r="F6" s="7">
        <f>SUM(LtGovDemocraticPrimary2341113[[#This Row],[Madison County Vote Results]:[Part of Oswego County Vote Results]])</f>
        <v>19</v>
      </c>
    </row>
    <row r="7" spans="1:6" x14ac:dyDescent="0.25">
      <c r="A7" s="12" t="s">
        <v>54</v>
      </c>
      <c r="B7" s="6">
        <v>18</v>
      </c>
      <c r="C7" s="6">
        <v>26</v>
      </c>
      <c r="D7" s="6">
        <v>97</v>
      </c>
      <c r="E7" s="6">
        <v>0</v>
      </c>
      <c r="F7" s="7">
        <f>SUM(LtGovDemocraticPrimary2341113[[#This Row],[Madison County Vote Results]:[Part of Oswego County Vote Results]])</f>
        <v>141</v>
      </c>
    </row>
    <row r="8" spans="1:6" x14ac:dyDescent="0.25">
      <c r="A8" s="13" t="s">
        <v>0</v>
      </c>
      <c r="B8" s="8">
        <f>SUM(B3:B7)</f>
        <v>2959</v>
      </c>
      <c r="C8" s="8">
        <f>SUM(C3:C7)</f>
        <v>8962</v>
      </c>
      <c r="D8" s="8">
        <f>SUM(D3:D7)</f>
        <v>13099</v>
      </c>
      <c r="E8" s="8">
        <f>SUM(E3:E7)</f>
        <v>28</v>
      </c>
      <c r="F8" s="9">
        <f>SUM(F3:F7)</f>
        <v>25048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BDB4-DB45-46B9-BFB6-0E619CEAE1E6}">
  <dimension ref="A1:I8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32" defaultRowHeight="15" x14ac:dyDescent="0.25"/>
  <cols>
    <col min="1" max="1" width="38.5703125" customWidth="1"/>
    <col min="2" max="7" width="21" style="1" customWidth="1"/>
    <col min="8" max="8" width="20.5703125" style="1" customWidth="1"/>
    <col min="9" max="9" width="18.85546875" customWidth="1"/>
  </cols>
  <sheetData>
    <row r="1" spans="1:9" s="4" customFormat="1" ht="56.25" x14ac:dyDescent="0.25">
      <c r="A1" s="14" t="s">
        <v>115</v>
      </c>
      <c r="B1" s="19"/>
      <c r="C1" s="19"/>
      <c r="D1" s="19"/>
      <c r="E1" s="19"/>
      <c r="F1" s="19"/>
      <c r="G1" s="19"/>
      <c r="H1" s="19"/>
    </row>
    <row r="2" spans="1:9" s="2" customFormat="1" ht="27.75" customHeight="1" x14ac:dyDescent="0.25">
      <c r="A2" s="5" t="s">
        <v>2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111</v>
      </c>
      <c r="G2" s="10" t="s">
        <v>24</v>
      </c>
      <c r="H2" s="10" t="s">
        <v>26</v>
      </c>
      <c r="I2" s="11" t="s">
        <v>1</v>
      </c>
    </row>
    <row r="3" spans="1:9" x14ac:dyDescent="0.25">
      <c r="A3" s="12" t="s">
        <v>112</v>
      </c>
      <c r="B3" s="6">
        <v>1272</v>
      </c>
      <c r="C3" s="6">
        <v>2087</v>
      </c>
      <c r="D3" s="6">
        <v>2521</v>
      </c>
      <c r="E3" s="6">
        <v>1524</v>
      </c>
      <c r="F3" s="6">
        <v>12912</v>
      </c>
      <c r="G3" s="6">
        <v>366</v>
      </c>
      <c r="H3" s="6">
        <v>1921</v>
      </c>
      <c r="I3" s="7">
        <f>SUM(LtGovDemocraticPrimary234111314[[#This Row],[Allegany County Vote Results]:[Steuben County Vote Results]])</f>
        <v>22603</v>
      </c>
    </row>
    <row r="4" spans="1:9" x14ac:dyDescent="0.25">
      <c r="A4" s="12" t="s">
        <v>113</v>
      </c>
      <c r="B4" s="6">
        <v>2410</v>
      </c>
      <c r="C4" s="6">
        <v>2382</v>
      </c>
      <c r="D4" s="6">
        <v>4570</v>
      </c>
      <c r="E4" s="6">
        <v>3101</v>
      </c>
      <c r="F4" s="6">
        <v>6662</v>
      </c>
      <c r="G4" s="6">
        <v>809</v>
      </c>
      <c r="H4" s="6">
        <v>4516</v>
      </c>
      <c r="I4" s="7">
        <f>SUM(LtGovDemocraticPrimary234111314[[#This Row],[Allegany County Vote Results]:[Steuben County Vote Results]])</f>
        <v>24450</v>
      </c>
    </row>
    <row r="5" spans="1:9" x14ac:dyDescent="0.25">
      <c r="A5" s="12" t="s">
        <v>53</v>
      </c>
      <c r="B5" s="6">
        <v>16</v>
      </c>
      <c r="C5" s="6">
        <v>27</v>
      </c>
      <c r="D5" s="6">
        <v>38</v>
      </c>
      <c r="E5" s="6">
        <v>91</v>
      </c>
      <c r="F5" s="6">
        <v>27</v>
      </c>
      <c r="G5" s="6">
        <v>15</v>
      </c>
      <c r="H5" s="6">
        <v>110</v>
      </c>
      <c r="I5" s="7">
        <f>SUM(LtGovDemocraticPrimary234111314[[#This Row],[Allegany County Vote Results]:[Steuben County Vote Results]])</f>
        <v>324</v>
      </c>
    </row>
    <row r="6" spans="1:9" x14ac:dyDescent="0.25">
      <c r="A6" s="12" t="s">
        <v>55</v>
      </c>
      <c r="B6" s="6">
        <v>3</v>
      </c>
      <c r="C6" s="6">
        <v>13</v>
      </c>
      <c r="D6" s="6">
        <v>10</v>
      </c>
      <c r="E6" s="6">
        <v>0</v>
      </c>
      <c r="F6" s="6">
        <v>21</v>
      </c>
      <c r="G6" s="6">
        <v>3</v>
      </c>
      <c r="H6" s="6">
        <v>5</v>
      </c>
      <c r="I6" s="7">
        <f>SUM(LtGovDemocraticPrimary234111314[[#This Row],[Allegany County Vote Results]:[Steuben County Vote Results]])</f>
        <v>55</v>
      </c>
    </row>
    <row r="7" spans="1:9" x14ac:dyDescent="0.25">
      <c r="A7" s="12" t="s">
        <v>54</v>
      </c>
      <c r="B7" s="6">
        <v>37</v>
      </c>
      <c r="C7" s="6">
        <v>50</v>
      </c>
      <c r="D7" s="6">
        <v>96</v>
      </c>
      <c r="E7" s="6">
        <v>91</v>
      </c>
      <c r="F7" s="6">
        <v>185</v>
      </c>
      <c r="G7" s="6">
        <v>8</v>
      </c>
      <c r="H7" s="6">
        <v>103</v>
      </c>
      <c r="I7" s="7">
        <f>SUM(LtGovDemocraticPrimary234111314[[#This Row],[Allegany County Vote Results]:[Steuben County Vote Results]])</f>
        <v>570</v>
      </c>
    </row>
    <row r="8" spans="1:9" x14ac:dyDescent="0.25">
      <c r="A8" s="13" t="s">
        <v>0</v>
      </c>
      <c r="B8" s="8">
        <f>SUM(B3:B7)</f>
        <v>3738</v>
      </c>
      <c r="C8" s="8">
        <f>SUM(C3:C7)</f>
        <v>4559</v>
      </c>
      <c r="D8" s="8">
        <f t="shared" ref="D8:G8" si="0">SUM(D3:D7)</f>
        <v>7235</v>
      </c>
      <c r="E8" s="8">
        <f t="shared" si="0"/>
        <v>4807</v>
      </c>
      <c r="F8" s="8">
        <f t="shared" si="0"/>
        <v>19807</v>
      </c>
      <c r="G8" s="8">
        <f t="shared" si="0"/>
        <v>1201</v>
      </c>
      <c r="H8" s="8">
        <f>SUM(H3:H7)</f>
        <v>6655</v>
      </c>
      <c r="I8" s="9">
        <f>SUM(I3:I7)</f>
        <v>48002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AD00-0173-4EFF-B32F-2BD9A14FC17E}">
  <dimension ref="A1:N9"/>
  <sheetViews>
    <sheetView zoomScaleNormal="100" workbookViewId="0">
      <pane xSplit="1" topLeftCell="I1" activePane="topRight" state="frozen"/>
      <selection pane="topRight" activeCell="B1" sqref="B1:M1"/>
    </sheetView>
  </sheetViews>
  <sheetFormatPr defaultColWidth="32" defaultRowHeight="15" x14ac:dyDescent="0.25"/>
  <cols>
    <col min="1" max="1" width="38.5703125" customWidth="1"/>
    <col min="2" max="12" width="19.28515625" style="1" customWidth="1"/>
    <col min="13" max="13" width="19.28515625" customWidth="1"/>
    <col min="14" max="14" width="20.5703125" style="1" customWidth="1"/>
    <col min="15" max="15" width="18.85546875" customWidth="1"/>
  </cols>
  <sheetData>
    <row r="1" spans="1:14" s="4" customFormat="1" ht="56.25" x14ac:dyDescent="0.25">
      <c r="A1" s="14" t="s">
        <v>114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s="2" customFormat="1" ht="27.75" customHeight="1" x14ac:dyDescent="0.25">
      <c r="A2" s="5" t="s">
        <v>2</v>
      </c>
      <c r="B2" s="10" t="s">
        <v>29</v>
      </c>
      <c r="C2" s="10" t="s">
        <v>36</v>
      </c>
      <c r="D2" s="10" t="s">
        <v>52</v>
      </c>
      <c r="E2" s="10" t="s">
        <v>38</v>
      </c>
      <c r="F2" s="10" t="s">
        <v>117</v>
      </c>
      <c r="G2" s="10" t="s">
        <v>42</v>
      </c>
      <c r="H2" s="10" t="s">
        <v>116</v>
      </c>
      <c r="I2" s="10" t="s">
        <v>103</v>
      </c>
      <c r="J2" s="10" t="s">
        <v>25</v>
      </c>
      <c r="K2" s="10" t="s">
        <v>31</v>
      </c>
      <c r="L2" s="10" t="s">
        <v>48</v>
      </c>
      <c r="M2" s="10" t="s">
        <v>28</v>
      </c>
      <c r="N2" s="11" t="s">
        <v>1</v>
      </c>
    </row>
    <row r="3" spans="1:14" x14ac:dyDescent="0.25">
      <c r="A3" s="12" t="s">
        <v>118</v>
      </c>
      <c r="B3" s="6">
        <v>1610</v>
      </c>
      <c r="C3" s="6">
        <v>1172</v>
      </c>
      <c r="D3" s="6">
        <v>1612</v>
      </c>
      <c r="E3" s="6">
        <v>1643</v>
      </c>
      <c r="F3" s="6">
        <v>1275</v>
      </c>
      <c r="G3" s="6">
        <v>2371</v>
      </c>
      <c r="H3" s="6">
        <v>569</v>
      </c>
      <c r="I3" s="6">
        <v>3485</v>
      </c>
      <c r="J3" s="6">
        <v>701</v>
      </c>
      <c r="K3" s="6">
        <v>1355</v>
      </c>
      <c r="L3" s="6">
        <v>1085</v>
      </c>
      <c r="M3" s="6">
        <v>752</v>
      </c>
      <c r="N3" s="7">
        <f>SUM(LtGovDemocraticPrimary23671015[[#This Row],[Cayuga County Vote Results]:[Yates County Vote Results]])</f>
        <v>17630</v>
      </c>
    </row>
    <row r="4" spans="1:14" x14ac:dyDescent="0.25">
      <c r="A4" s="12" t="s">
        <v>119</v>
      </c>
      <c r="B4" s="6">
        <v>843</v>
      </c>
      <c r="C4" s="6">
        <v>1064</v>
      </c>
      <c r="D4" s="6">
        <v>796</v>
      </c>
      <c r="E4" s="6">
        <v>1094</v>
      </c>
      <c r="F4" s="6">
        <v>805</v>
      </c>
      <c r="G4" s="6">
        <v>3007</v>
      </c>
      <c r="H4" s="6">
        <v>277</v>
      </c>
      <c r="I4" s="6">
        <v>1068</v>
      </c>
      <c r="J4" s="6">
        <v>856</v>
      </c>
      <c r="K4" s="6">
        <v>2183</v>
      </c>
      <c r="L4" s="6">
        <v>752</v>
      </c>
      <c r="M4" s="6">
        <v>405</v>
      </c>
      <c r="N4" s="7">
        <f>SUM(LtGovDemocraticPrimary23671015[[#This Row],[Cayuga County Vote Results]:[Yates County Vote Results]])</f>
        <v>13150</v>
      </c>
    </row>
    <row r="5" spans="1:14" x14ac:dyDescent="0.25">
      <c r="A5" s="12" t="s">
        <v>120</v>
      </c>
      <c r="B5" s="6">
        <v>138</v>
      </c>
      <c r="C5" s="6">
        <v>107</v>
      </c>
      <c r="D5" s="6">
        <v>208</v>
      </c>
      <c r="E5" s="6">
        <v>169</v>
      </c>
      <c r="F5" s="6">
        <v>152</v>
      </c>
      <c r="G5" s="6">
        <v>287</v>
      </c>
      <c r="H5" s="6">
        <v>52</v>
      </c>
      <c r="I5" s="6">
        <v>298</v>
      </c>
      <c r="J5" s="6">
        <v>116</v>
      </c>
      <c r="K5" s="6">
        <v>186</v>
      </c>
      <c r="L5" s="6">
        <v>108</v>
      </c>
      <c r="M5" s="6">
        <v>146</v>
      </c>
      <c r="N5" s="7">
        <f>SUM(LtGovDemocraticPrimary23671015[[#This Row],[Cayuga County Vote Results]:[Yates County Vote Results]])</f>
        <v>1967</v>
      </c>
    </row>
    <row r="6" spans="1:14" x14ac:dyDescent="0.25">
      <c r="A6" s="12" t="s">
        <v>53</v>
      </c>
      <c r="B6" s="6">
        <v>0</v>
      </c>
      <c r="C6" s="6">
        <v>3</v>
      </c>
      <c r="D6" s="6">
        <v>6</v>
      </c>
      <c r="E6" s="6">
        <v>2</v>
      </c>
      <c r="F6" s="6">
        <v>3</v>
      </c>
      <c r="G6" s="6">
        <v>7</v>
      </c>
      <c r="H6" s="6">
        <v>0</v>
      </c>
      <c r="I6" s="6">
        <v>7</v>
      </c>
      <c r="J6" s="6">
        <v>6</v>
      </c>
      <c r="K6" s="6">
        <v>3</v>
      </c>
      <c r="L6" s="6">
        <v>5</v>
      </c>
      <c r="M6" s="6">
        <v>6</v>
      </c>
      <c r="N6" s="7">
        <f>SUM(LtGovDemocraticPrimary23671015[[#This Row],[Cayuga County Vote Results]:[Yates County Vote Results]])</f>
        <v>48</v>
      </c>
    </row>
    <row r="7" spans="1:14" x14ac:dyDescent="0.25">
      <c r="A7" s="12" t="s">
        <v>55</v>
      </c>
      <c r="B7" s="6">
        <v>0</v>
      </c>
      <c r="C7" s="6">
        <v>6</v>
      </c>
      <c r="D7" s="6">
        <v>4</v>
      </c>
      <c r="E7" s="6">
        <v>2</v>
      </c>
      <c r="F7" s="6">
        <v>3</v>
      </c>
      <c r="G7" s="6">
        <v>9</v>
      </c>
      <c r="H7" s="6">
        <v>3</v>
      </c>
      <c r="I7" s="6">
        <v>5</v>
      </c>
      <c r="J7" s="6">
        <v>2</v>
      </c>
      <c r="K7" s="6">
        <v>2</v>
      </c>
      <c r="L7" s="6">
        <v>14</v>
      </c>
      <c r="M7" s="6">
        <v>1</v>
      </c>
      <c r="N7" s="7">
        <f>SUM(LtGovDemocraticPrimary23671015[[#This Row],[Cayuga County Vote Results]:[Yates County Vote Results]])</f>
        <v>51</v>
      </c>
    </row>
    <row r="8" spans="1:14" x14ac:dyDescent="0.25">
      <c r="A8" s="12" t="s">
        <v>54</v>
      </c>
      <c r="B8" s="6">
        <v>11</v>
      </c>
      <c r="C8" s="6">
        <v>6</v>
      </c>
      <c r="D8" s="6">
        <v>7</v>
      </c>
      <c r="E8" s="6">
        <v>14</v>
      </c>
      <c r="F8" s="6">
        <v>6</v>
      </c>
      <c r="G8" s="6">
        <v>27</v>
      </c>
      <c r="H8" s="6">
        <v>1</v>
      </c>
      <c r="I8" s="6">
        <v>12</v>
      </c>
      <c r="J8" s="6">
        <v>7</v>
      </c>
      <c r="K8" s="6">
        <v>9</v>
      </c>
      <c r="L8" s="6">
        <v>0</v>
      </c>
      <c r="M8" s="6">
        <v>5</v>
      </c>
      <c r="N8" s="7">
        <f>SUM(LtGovDemocraticPrimary23671015[[#This Row],[Cayuga County Vote Results]:[Yates County Vote Results]])</f>
        <v>105</v>
      </c>
    </row>
    <row r="9" spans="1:14" x14ac:dyDescent="0.25">
      <c r="A9" s="13" t="s">
        <v>0</v>
      </c>
      <c r="B9" s="8">
        <f t="shared" ref="B9:N9" si="0">SUM(B3:B8)</f>
        <v>2602</v>
      </c>
      <c r="C9" s="8">
        <f t="shared" si="0"/>
        <v>2358</v>
      </c>
      <c r="D9" s="8">
        <f t="shared" si="0"/>
        <v>2633</v>
      </c>
      <c r="E9" s="8">
        <f t="shared" si="0"/>
        <v>2924</v>
      </c>
      <c r="F9" s="8">
        <f t="shared" si="0"/>
        <v>2244</v>
      </c>
      <c r="G9" s="8">
        <f t="shared" si="0"/>
        <v>5708</v>
      </c>
      <c r="H9" s="8">
        <f t="shared" si="0"/>
        <v>902</v>
      </c>
      <c r="I9" s="8">
        <f t="shared" si="0"/>
        <v>4875</v>
      </c>
      <c r="J9" s="8">
        <f t="shared" si="0"/>
        <v>1688</v>
      </c>
      <c r="K9" s="8">
        <f t="shared" si="0"/>
        <v>3738</v>
      </c>
      <c r="L9" s="8">
        <f t="shared" si="0"/>
        <v>1964</v>
      </c>
      <c r="M9" s="8">
        <f t="shared" si="0"/>
        <v>1315</v>
      </c>
      <c r="N9" s="9">
        <f t="shared" si="0"/>
        <v>32951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12D9-CB34-4F42-82AD-947418D236CF}">
  <dimension ref="A1:D8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121</v>
      </c>
      <c r="B1" s="19"/>
      <c r="C1" s="19"/>
    </row>
    <row r="2" spans="1:4" s="2" customFormat="1" ht="27.75" customHeight="1" x14ac:dyDescent="0.25">
      <c r="A2" s="5" t="s">
        <v>2</v>
      </c>
      <c r="B2" s="10" t="s">
        <v>122</v>
      </c>
      <c r="C2" s="10" t="s">
        <v>117</v>
      </c>
      <c r="D2" s="11" t="s">
        <v>1</v>
      </c>
    </row>
    <row r="3" spans="1:4" x14ac:dyDescent="0.25">
      <c r="A3" s="12" t="s">
        <v>123</v>
      </c>
      <c r="B3" s="6">
        <v>2421</v>
      </c>
      <c r="C3" s="6">
        <v>310</v>
      </c>
      <c r="D3" s="7">
        <f>SUM(LtGovDemocraticPrimary23616[[#This Row],[Part of Erie County Vote Results]:[Part of Niagara County Vote Results]])</f>
        <v>2731</v>
      </c>
    </row>
    <row r="4" spans="1:4" x14ac:dyDescent="0.25">
      <c r="A4" s="12" t="s">
        <v>124</v>
      </c>
      <c r="B4" s="6">
        <v>25037</v>
      </c>
      <c r="C4" s="6">
        <v>3448</v>
      </c>
      <c r="D4" s="7">
        <f>SUM(LtGovDemocraticPrimary23616[[#This Row],[Part of Erie County Vote Results]:[Part of Niagara County Vote Results]])</f>
        <v>28485</v>
      </c>
    </row>
    <row r="5" spans="1:4" x14ac:dyDescent="0.25">
      <c r="A5" s="12" t="s">
        <v>53</v>
      </c>
      <c r="B5" s="6">
        <v>112</v>
      </c>
      <c r="C5" s="6">
        <v>22</v>
      </c>
      <c r="D5" s="7">
        <f>SUM(LtGovDemocraticPrimary23616[[#This Row],[Part of Erie County Vote Results]:[Part of Niagara County Vote Results]])</f>
        <v>134</v>
      </c>
    </row>
    <row r="6" spans="1:4" x14ac:dyDescent="0.25">
      <c r="A6" s="12" t="s">
        <v>55</v>
      </c>
      <c r="B6" s="6">
        <v>91</v>
      </c>
      <c r="C6" s="6">
        <v>2</v>
      </c>
      <c r="D6" s="7">
        <f>SUM(LtGovDemocraticPrimary23616[[#This Row],[Part of Erie County Vote Results]:[Part of Niagara County Vote Results]])</f>
        <v>93</v>
      </c>
    </row>
    <row r="7" spans="1:4" x14ac:dyDescent="0.25">
      <c r="A7" s="12" t="s">
        <v>54</v>
      </c>
      <c r="B7" s="6">
        <v>102</v>
      </c>
      <c r="C7" s="6">
        <v>7</v>
      </c>
      <c r="D7" s="7">
        <f>SUM(LtGovDemocraticPrimary23616[[#This Row],[Part of Erie County Vote Results]:[Part of Niagara County Vote Results]])</f>
        <v>109</v>
      </c>
    </row>
    <row r="8" spans="1:4" x14ac:dyDescent="0.25">
      <c r="A8" s="13" t="s">
        <v>0</v>
      </c>
      <c r="B8" s="8">
        <f>SUM(B3:B7)</f>
        <v>27763</v>
      </c>
      <c r="C8" s="8">
        <f>SUM(C3:C7)</f>
        <v>3789</v>
      </c>
      <c r="D8" s="9">
        <f>SUM(D3:D7)</f>
        <v>31552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789B-02D7-4E6B-AC1A-6D8A2150E919}">
  <dimension ref="A1:D9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125</v>
      </c>
      <c r="B1" s="19"/>
      <c r="C1" s="19"/>
    </row>
    <row r="2" spans="1:4" s="2" customFormat="1" ht="27.75" customHeight="1" x14ac:dyDescent="0.25">
      <c r="A2" s="5" t="s">
        <v>2</v>
      </c>
      <c r="B2" s="10" t="s">
        <v>70</v>
      </c>
      <c r="C2" s="10" t="s">
        <v>3</v>
      </c>
      <c r="D2" s="11" t="s">
        <v>1</v>
      </c>
    </row>
    <row r="3" spans="1:4" x14ac:dyDescent="0.25">
      <c r="A3" s="12" t="s">
        <v>126</v>
      </c>
      <c r="B3" s="6">
        <v>1805</v>
      </c>
      <c r="C3" s="6">
        <v>868</v>
      </c>
      <c r="D3" s="7">
        <f>SUM(LtGovDemocraticPrimary2361617[[#This Row],[Part of Bronx County Vote Results]:[Part of Westchester County Vote Results]])</f>
        <v>2673</v>
      </c>
    </row>
    <row r="4" spans="1:4" x14ac:dyDescent="0.25">
      <c r="A4" s="12" t="s">
        <v>127</v>
      </c>
      <c r="B4" s="6">
        <v>580</v>
      </c>
      <c r="C4" s="6">
        <v>126</v>
      </c>
      <c r="D4" s="7">
        <f>SUM(LtGovDemocraticPrimary2361617[[#This Row],[Part of Bronx County Vote Results]:[Part of Westchester County Vote Results]])</f>
        <v>706</v>
      </c>
    </row>
    <row r="5" spans="1:4" x14ac:dyDescent="0.25">
      <c r="A5" s="12" t="s">
        <v>128</v>
      </c>
      <c r="B5" s="6">
        <v>4209</v>
      </c>
      <c r="C5" s="6">
        <v>1582</v>
      </c>
      <c r="D5" s="7">
        <f>SUM(LtGovDemocraticPrimary2361617[[#This Row],[Part of Bronx County Vote Results]:[Part of Westchester County Vote Results]])</f>
        <v>5791</v>
      </c>
    </row>
    <row r="6" spans="1:4" x14ac:dyDescent="0.25">
      <c r="A6" s="12" t="s">
        <v>53</v>
      </c>
      <c r="B6" s="6"/>
      <c r="C6" s="6">
        <v>260</v>
      </c>
      <c r="D6" s="7">
        <f>SUM(LtGovDemocraticPrimary2361617[[#This Row],[Part of Bronx County Vote Results]:[Part of Westchester County Vote Results]])</f>
        <v>260</v>
      </c>
    </row>
    <row r="7" spans="1:4" x14ac:dyDescent="0.25">
      <c r="A7" s="12" t="s">
        <v>55</v>
      </c>
      <c r="B7" s="6">
        <v>95</v>
      </c>
      <c r="C7" s="6"/>
      <c r="D7" s="7">
        <f>SUM(LtGovDemocraticPrimary2361617[[#This Row],[Part of Bronx County Vote Results]:[Part of Westchester County Vote Results]])</f>
        <v>95</v>
      </c>
    </row>
    <row r="8" spans="1:4" x14ac:dyDescent="0.25">
      <c r="A8" s="12" t="s">
        <v>54</v>
      </c>
      <c r="B8" s="6">
        <v>84</v>
      </c>
      <c r="C8" s="6">
        <v>3</v>
      </c>
      <c r="D8" s="7">
        <f>SUM(LtGovDemocraticPrimary2361617[[#This Row],[Part of Bronx County Vote Results]:[Part of Westchester County Vote Results]])</f>
        <v>87</v>
      </c>
    </row>
    <row r="9" spans="1:4" x14ac:dyDescent="0.25">
      <c r="A9" s="13" t="s">
        <v>0</v>
      </c>
      <c r="B9" s="8">
        <f>SUM(B3:B8)</f>
        <v>6773</v>
      </c>
      <c r="C9" s="8">
        <f>SUM(C3:C8)</f>
        <v>2839</v>
      </c>
      <c r="D9" s="9">
        <f>SUM(D3:D8)</f>
        <v>9612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2CBC-95BA-41A3-9FB5-7F9E19736896}">
  <dimension ref="A1:D8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129</v>
      </c>
      <c r="B1" s="19"/>
      <c r="C1" s="19"/>
    </row>
    <row r="2" spans="1:4" s="2" customFormat="1" ht="27.75" customHeight="1" x14ac:dyDescent="0.25">
      <c r="A2" s="5" t="s">
        <v>2</v>
      </c>
      <c r="B2" s="10" t="s">
        <v>45</v>
      </c>
      <c r="C2" s="10" t="s">
        <v>51</v>
      </c>
      <c r="D2" s="11" t="s">
        <v>1</v>
      </c>
    </row>
    <row r="3" spans="1:4" x14ac:dyDescent="0.25">
      <c r="A3" s="12" t="s">
        <v>130</v>
      </c>
      <c r="B3" s="6">
        <v>1461</v>
      </c>
      <c r="C3" s="6">
        <v>121</v>
      </c>
      <c r="D3" s="7">
        <f>SUM(LtGovDemocraticPrimary236161718[[#This Row],[Saratoga County Vote Results]:[Part of Schenectady County Vote Results]])</f>
        <v>1582</v>
      </c>
    </row>
    <row r="4" spans="1:4" x14ac:dyDescent="0.25">
      <c r="A4" s="12" t="s">
        <v>131</v>
      </c>
      <c r="B4" s="6">
        <v>4448</v>
      </c>
      <c r="C4" s="6">
        <v>848</v>
      </c>
      <c r="D4" s="7">
        <f>SUM(LtGovDemocraticPrimary236161718[[#This Row],[Saratoga County Vote Results]:[Part of Schenectady County Vote Results]])</f>
        <v>5296</v>
      </c>
    </row>
    <row r="5" spans="1:4" x14ac:dyDescent="0.25">
      <c r="A5" s="12" t="s">
        <v>53</v>
      </c>
      <c r="B5" s="6">
        <v>10</v>
      </c>
      <c r="C5" s="6">
        <v>1</v>
      </c>
      <c r="D5" s="7">
        <f>SUM(LtGovDemocraticPrimary236161718[[#This Row],[Saratoga County Vote Results]:[Part of Schenectady County Vote Results]])</f>
        <v>11</v>
      </c>
    </row>
    <row r="6" spans="1:4" x14ac:dyDescent="0.25">
      <c r="A6" s="12" t="s">
        <v>55</v>
      </c>
      <c r="B6" s="6">
        <v>8</v>
      </c>
      <c r="C6" s="6">
        <v>5</v>
      </c>
      <c r="D6" s="7">
        <f>SUM(LtGovDemocraticPrimary236161718[[#This Row],[Saratoga County Vote Results]:[Part of Schenectady County Vote Results]])</f>
        <v>13</v>
      </c>
    </row>
    <row r="7" spans="1:4" x14ac:dyDescent="0.25">
      <c r="A7" s="12" t="s">
        <v>54</v>
      </c>
      <c r="B7" s="6">
        <v>4</v>
      </c>
      <c r="C7" s="6">
        <v>7</v>
      </c>
      <c r="D7" s="7">
        <f>SUM(LtGovDemocraticPrimary236161718[[#This Row],[Saratoga County Vote Results]:[Part of Schenectady County Vote Results]])</f>
        <v>11</v>
      </c>
    </row>
    <row r="8" spans="1:4" x14ac:dyDescent="0.25">
      <c r="A8" s="13" t="s">
        <v>0</v>
      </c>
      <c r="B8" s="8">
        <f>SUM(B3:B7)</f>
        <v>5931</v>
      </c>
      <c r="C8" s="8">
        <f>SUM(C3:C7)</f>
        <v>982</v>
      </c>
      <c r="D8" s="9">
        <f>SUM(D3:D7)</f>
        <v>6913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5B35-A2DA-4923-92AD-FCFC203CE362}">
  <dimension ref="A1:D8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132</v>
      </c>
      <c r="B1" s="19"/>
      <c r="C1" s="19"/>
    </row>
    <row r="2" spans="1:4" s="2" customFormat="1" ht="27.75" customHeight="1" x14ac:dyDescent="0.25">
      <c r="A2" s="5" t="s">
        <v>2</v>
      </c>
      <c r="B2" s="10" t="s">
        <v>45</v>
      </c>
      <c r="C2" s="10" t="s">
        <v>51</v>
      </c>
      <c r="D2" s="11" t="s">
        <v>1</v>
      </c>
    </row>
    <row r="3" spans="1:4" x14ac:dyDescent="0.25">
      <c r="A3" s="12" t="s">
        <v>135</v>
      </c>
      <c r="B3" s="6">
        <v>59</v>
      </c>
      <c r="C3" s="6">
        <v>13</v>
      </c>
      <c r="D3" s="7">
        <f>SUM(LtGovDemocraticPrimary23616171819[[#This Row],[Saratoga County Vote Results]:[Part of Schenectady County Vote Results]])</f>
        <v>72</v>
      </c>
    </row>
    <row r="4" spans="1:4" x14ac:dyDescent="0.25">
      <c r="A4" s="12" t="s">
        <v>136</v>
      </c>
      <c r="B4" s="6">
        <v>201</v>
      </c>
      <c r="C4" s="6">
        <v>113</v>
      </c>
      <c r="D4" s="7">
        <f>SUM(LtGovDemocraticPrimary23616171819[[#This Row],[Saratoga County Vote Results]:[Part of Schenectady County Vote Results]])</f>
        <v>314</v>
      </c>
    </row>
    <row r="5" spans="1:4" x14ac:dyDescent="0.25">
      <c r="A5" s="12" t="s">
        <v>53</v>
      </c>
      <c r="B5" s="6">
        <v>1</v>
      </c>
      <c r="C5" s="6">
        <v>1</v>
      </c>
      <c r="D5" s="7">
        <f>SUM(LtGovDemocraticPrimary23616171819[[#This Row],[Saratoga County Vote Results]:[Part of Schenectady County Vote Results]])</f>
        <v>2</v>
      </c>
    </row>
    <row r="6" spans="1:4" x14ac:dyDescent="0.25">
      <c r="A6" s="12" t="s">
        <v>55</v>
      </c>
      <c r="B6" s="6">
        <v>0</v>
      </c>
      <c r="C6" s="6">
        <v>0</v>
      </c>
      <c r="D6" s="7">
        <f>SUM(LtGovDemocraticPrimary23616171819[[#This Row],[Saratoga County Vote Results]:[Part of Schenectady County Vote Results]])</f>
        <v>0</v>
      </c>
    </row>
    <row r="7" spans="1:4" x14ac:dyDescent="0.25">
      <c r="A7" s="12" t="s">
        <v>54</v>
      </c>
      <c r="B7" s="6">
        <v>1</v>
      </c>
      <c r="C7" s="6">
        <v>1</v>
      </c>
      <c r="D7" s="7">
        <f>SUM(LtGovDemocraticPrimary23616171819[[#This Row],[Saratoga County Vote Results]:[Part of Schenectady County Vote Results]])</f>
        <v>2</v>
      </c>
    </row>
    <row r="8" spans="1:4" x14ac:dyDescent="0.25">
      <c r="A8" s="13" t="s">
        <v>0</v>
      </c>
      <c r="B8" s="8">
        <f>SUM(B3:B7)</f>
        <v>262</v>
      </c>
      <c r="C8" s="8">
        <f>SUM(C3:C7)</f>
        <v>128</v>
      </c>
      <c r="D8" s="9">
        <f>SUM(D3:D7)</f>
        <v>390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697B-972F-44CE-B1C9-E8A55243A418}">
  <dimension ref="A1:D8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133</v>
      </c>
      <c r="B1" s="19"/>
      <c r="C1" s="19"/>
    </row>
    <row r="2" spans="1:4" s="2" customFormat="1" ht="27.75" customHeight="1" x14ac:dyDescent="0.25">
      <c r="A2" s="5" t="s">
        <v>2</v>
      </c>
      <c r="B2" s="10" t="s">
        <v>29</v>
      </c>
      <c r="C2" s="10" t="s">
        <v>134</v>
      </c>
      <c r="D2" s="11" t="s">
        <v>1</v>
      </c>
    </row>
    <row r="3" spans="1:4" x14ac:dyDescent="0.25">
      <c r="A3" s="12" t="s">
        <v>137</v>
      </c>
      <c r="B3" s="6">
        <v>70</v>
      </c>
      <c r="C3" s="6">
        <v>195</v>
      </c>
      <c r="D3" s="7">
        <f>SUM(LtGovDemocraticPrimary2361617181920[[#This Row],[Cayuga County Vote Results]:[Part of Onondaga County Vote Results]])</f>
        <v>265</v>
      </c>
    </row>
    <row r="4" spans="1:4" x14ac:dyDescent="0.25">
      <c r="A4" s="12" t="s">
        <v>138</v>
      </c>
      <c r="B4" s="6">
        <v>134</v>
      </c>
      <c r="C4" s="6">
        <v>145</v>
      </c>
      <c r="D4" s="7">
        <f>SUM(LtGovDemocraticPrimary2361617181920[[#This Row],[Cayuga County Vote Results]:[Part of Onondaga County Vote Results]])</f>
        <v>279</v>
      </c>
    </row>
    <row r="5" spans="1:4" x14ac:dyDescent="0.25">
      <c r="A5" s="12" t="s">
        <v>53</v>
      </c>
      <c r="B5" s="6">
        <v>0</v>
      </c>
      <c r="C5" s="6">
        <v>3</v>
      </c>
      <c r="D5" s="7">
        <f>SUM(LtGovDemocraticPrimary2361617181920[[#This Row],[Cayuga County Vote Results]:[Part of Onondaga County Vote Results]])</f>
        <v>3</v>
      </c>
    </row>
    <row r="6" spans="1:4" x14ac:dyDescent="0.25">
      <c r="A6" s="12" t="s">
        <v>55</v>
      </c>
      <c r="B6" s="6">
        <v>0</v>
      </c>
      <c r="C6" s="6">
        <v>1</v>
      </c>
      <c r="D6" s="7">
        <f>SUM(LtGovDemocraticPrimary2361617181920[[#This Row],[Cayuga County Vote Results]:[Part of Onondaga County Vote Results]])</f>
        <v>1</v>
      </c>
    </row>
    <row r="7" spans="1:4" x14ac:dyDescent="0.25">
      <c r="A7" s="12" t="s">
        <v>54</v>
      </c>
      <c r="B7" s="6">
        <v>2</v>
      </c>
      <c r="C7" s="6">
        <v>5</v>
      </c>
      <c r="D7" s="7">
        <f>SUM(LtGovDemocraticPrimary2361617181920[[#This Row],[Cayuga County Vote Results]:[Part of Onondaga County Vote Results]])</f>
        <v>7</v>
      </c>
    </row>
    <row r="8" spans="1:4" x14ac:dyDescent="0.25">
      <c r="A8" s="13" t="s">
        <v>0</v>
      </c>
      <c r="B8" s="8">
        <f>SUM(B3:B7)</f>
        <v>206</v>
      </c>
      <c r="C8" s="8">
        <f>SUM(C3:C7)</f>
        <v>349</v>
      </c>
      <c r="D8" s="9">
        <f>SUM(D3:D7)</f>
        <v>555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62</v>
      </c>
      <c r="B1" s="18"/>
      <c r="C1" s="18"/>
    </row>
    <row r="2" spans="1:4" s="2" customFormat="1" ht="27.75" customHeight="1" x14ac:dyDescent="0.25">
      <c r="A2" s="5" t="s">
        <v>2</v>
      </c>
      <c r="B2" s="10" t="s">
        <v>60</v>
      </c>
      <c r="C2" s="10" t="s">
        <v>63</v>
      </c>
      <c r="D2" s="11" t="s">
        <v>1</v>
      </c>
    </row>
    <row r="3" spans="1:4" x14ac:dyDescent="0.25">
      <c r="A3" s="12" t="s">
        <v>64</v>
      </c>
      <c r="B3" s="6">
        <v>5671</v>
      </c>
      <c r="C3" s="6">
        <v>1571</v>
      </c>
      <c r="D3" s="7">
        <f>SUM(LtGovDemocraticPrimary[[#This Row],[Part of Nassau County Vote Results]:[Part of Queens County Vote Results]])</f>
        <v>7242</v>
      </c>
    </row>
    <row r="4" spans="1:4" x14ac:dyDescent="0.25">
      <c r="A4" s="12" t="s">
        <v>65</v>
      </c>
      <c r="B4" s="6">
        <v>7092</v>
      </c>
      <c r="C4" s="6">
        <v>2982</v>
      </c>
      <c r="D4" s="7">
        <f>SUM(LtGovDemocraticPrimary[[#This Row],[Part of Nassau County Vote Results]:[Part of Queens County Vote Results]])</f>
        <v>10074</v>
      </c>
    </row>
    <row r="5" spans="1:4" x14ac:dyDescent="0.25">
      <c r="A5" s="12" t="s">
        <v>66</v>
      </c>
      <c r="B5" s="6">
        <v>4647</v>
      </c>
      <c r="C5" s="6">
        <v>907</v>
      </c>
      <c r="D5" s="7">
        <f>SUM(LtGovDemocraticPrimary[[#This Row],[Part of Nassau County Vote Results]:[Part of Queens County Vote Results]])</f>
        <v>5554</v>
      </c>
    </row>
    <row r="6" spans="1:4" x14ac:dyDescent="0.25">
      <c r="A6" s="12" t="s">
        <v>67</v>
      </c>
      <c r="B6" s="6">
        <v>472</v>
      </c>
      <c r="C6" s="6">
        <v>266</v>
      </c>
      <c r="D6" s="7">
        <f>SUM(LtGovDemocraticPrimary[[#This Row],[Part of Nassau County Vote Results]:[Part of Queens County Vote Results]])</f>
        <v>738</v>
      </c>
    </row>
    <row r="7" spans="1:4" x14ac:dyDescent="0.25">
      <c r="A7" s="12" t="s">
        <v>68</v>
      </c>
      <c r="B7" s="6">
        <v>3223</v>
      </c>
      <c r="C7" s="6">
        <v>1296</v>
      </c>
      <c r="D7" s="7">
        <f>SUM(LtGovDemocraticPrimary[[#This Row],[Part of Nassau County Vote Results]:[Part of Queens County Vote Results]])</f>
        <v>4519</v>
      </c>
    </row>
    <row r="8" spans="1:4" x14ac:dyDescent="0.25">
      <c r="A8" s="12" t="s">
        <v>53</v>
      </c>
      <c r="B8" s="6">
        <v>142</v>
      </c>
      <c r="C8" s="6"/>
      <c r="D8" s="7">
        <f>SUM(LtGovDemocraticPrimary[[#This Row],[Part of Nassau County Vote Results]:[Part of Queens County Vote Results]])</f>
        <v>142</v>
      </c>
    </row>
    <row r="9" spans="1:4" x14ac:dyDescent="0.25">
      <c r="A9" s="12" t="s">
        <v>55</v>
      </c>
      <c r="B9" s="6">
        <v>257</v>
      </c>
      <c r="C9" s="6">
        <v>17</v>
      </c>
      <c r="D9" s="7">
        <f>SUM(LtGovDemocraticPrimary[[#This Row],[Part of Nassau County Vote Results]:[Part of Queens County Vote Results]])</f>
        <v>274</v>
      </c>
    </row>
    <row r="10" spans="1:4" x14ac:dyDescent="0.25">
      <c r="A10" s="12" t="s">
        <v>54</v>
      </c>
      <c r="B10" s="6">
        <v>27</v>
      </c>
      <c r="C10" s="6">
        <v>24</v>
      </c>
      <c r="D10" s="7">
        <f>SUM(LtGovDemocraticPrimary[[#This Row],[Part of Nassau County Vote Results]:[Part of Queens County Vote Results]])</f>
        <v>51</v>
      </c>
    </row>
    <row r="11" spans="1:4" x14ac:dyDescent="0.25">
      <c r="A11" s="13" t="s">
        <v>0</v>
      </c>
      <c r="B11" s="8">
        <f t="shared" ref="B11" si="0">SUM(B3:B10)</f>
        <v>21531</v>
      </c>
      <c r="C11" s="8">
        <f>SUM(C3:C10)</f>
        <v>7063</v>
      </c>
      <c r="D11" s="9">
        <f>SUM(D3:D10)</f>
        <v>28594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778D-60C3-4F42-A5C8-5FFCCD5D1FD5}">
  <dimension ref="A1:I8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32" defaultRowHeight="15" x14ac:dyDescent="0.25"/>
  <cols>
    <col min="1" max="1" width="38.5703125" customWidth="1"/>
    <col min="2" max="7" width="21" style="1" customWidth="1"/>
    <col min="8" max="8" width="20.5703125" style="1" customWidth="1"/>
    <col min="9" max="9" width="18.85546875" customWidth="1"/>
  </cols>
  <sheetData>
    <row r="1" spans="1:9" s="4" customFormat="1" ht="56.25" x14ac:dyDescent="0.25">
      <c r="A1" s="14" t="s">
        <v>139</v>
      </c>
      <c r="B1" s="19"/>
      <c r="C1" s="19"/>
      <c r="D1" s="19"/>
      <c r="E1" s="19"/>
      <c r="F1" s="19"/>
      <c r="G1" s="19"/>
      <c r="H1" s="19"/>
    </row>
    <row r="2" spans="1:9" s="2" customFormat="1" ht="27.75" customHeight="1" x14ac:dyDescent="0.25">
      <c r="A2" s="5" t="s">
        <v>2</v>
      </c>
      <c r="B2" s="10" t="s">
        <v>141</v>
      </c>
      <c r="C2" s="10" t="s">
        <v>140</v>
      </c>
      <c r="D2" s="10" t="s">
        <v>5</v>
      </c>
      <c r="E2" s="10" t="s">
        <v>7</v>
      </c>
      <c r="F2" s="10" t="s">
        <v>8</v>
      </c>
      <c r="G2" s="10" t="s">
        <v>9</v>
      </c>
      <c r="H2" s="10" t="s">
        <v>49</v>
      </c>
      <c r="I2" s="11" t="s">
        <v>1</v>
      </c>
    </row>
    <row r="3" spans="1:9" x14ac:dyDescent="0.25">
      <c r="A3" s="12" t="s">
        <v>142</v>
      </c>
      <c r="B3" s="6">
        <v>844</v>
      </c>
      <c r="C3" s="6">
        <v>724</v>
      </c>
      <c r="D3" s="6">
        <v>1494</v>
      </c>
      <c r="E3" s="6">
        <v>1335</v>
      </c>
      <c r="F3" s="6">
        <v>521</v>
      </c>
      <c r="G3" s="6">
        <v>2989</v>
      </c>
      <c r="H3" s="6">
        <v>1840</v>
      </c>
      <c r="I3" s="7">
        <f>SUM(LtGovDemocraticPrimary236161718192021[[#This Row],[Part of Broome County Vote Results]:[Part of Ulster County Vote Results]])</f>
        <v>9747</v>
      </c>
    </row>
    <row r="4" spans="1:9" x14ac:dyDescent="0.25">
      <c r="A4" s="12" t="s">
        <v>143</v>
      </c>
      <c r="B4" s="6">
        <v>936</v>
      </c>
      <c r="C4" s="6">
        <v>556</v>
      </c>
      <c r="D4" s="6">
        <v>2261</v>
      </c>
      <c r="E4" s="6">
        <v>2706</v>
      </c>
      <c r="F4" s="6">
        <v>1974</v>
      </c>
      <c r="G4" s="6">
        <v>966</v>
      </c>
      <c r="H4" s="6">
        <v>961</v>
      </c>
      <c r="I4" s="7">
        <f>SUM(LtGovDemocraticPrimary236161718192021[[#This Row],[Part of Broome County Vote Results]:[Part of Ulster County Vote Results]])</f>
        <v>10360</v>
      </c>
    </row>
    <row r="5" spans="1:9" x14ac:dyDescent="0.25">
      <c r="A5" s="12" t="s">
        <v>53</v>
      </c>
      <c r="B5" s="6">
        <v>6</v>
      </c>
      <c r="C5" s="6">
        <v>1</v>
      </c>
      <c r="D5" s="6">
        <v>0</v>
      </c>
      <c r="E5" s="6">
        <v>11</v>
      </c>
      <c r="F5" s="6">
        <v>17</v>
      </c>
      <c r="G5" s="6">
        <v>27</v>
      </c>
      <c r="H5" s="6">
        <v>53</v>
      </c>
      <c r="I5" s="7">
        <f>SUM(LtGovDemocraticPrimary236161718192021[[#This Row],[Part of Broome County Vote Results]:[Part of Ulster County Vote Results]])</f>
        <v>115</v>
      </c>
    </row>
    <row r="6" spans="1:9" x14ac:dyDescent="0.25">
      <c r="A6" s="12" t="s">
        <v>55</v>
      </c>
      <c r="B6" s="6">
        <v>1</v>
      </c>
      <c r="C6" s="6">
        <v>5</v>
      </c>
      <c r="D6" s="6">
        <v>0</v>
      </c>
      <c r="E6" s="6">
        <v>3</v>
      </c>
      <c r="F6" s="6">
        <v>4</v>
      </c>
      <c r="G6" s="6">
        <v>1</v>
      </c>
      <c r="H6" s="6">
        <v>6</v>
      </c>
      <c r="I6" s="7">
        <f>SUM(LtGovDemocraticPrimary236161718192021[[#This Row],[Part of Broome County Vote Results]:[Part of Ulster County Vote Results]])</f>
        <v>20</v>
      </c>
    </row>
    <row r="7" spans="1:9" x14ac:dyDescent="0.25">
      <c r="A7" s="12" t="s">
        <v>54</v>
      </c>
      <c r="B7" s="6">
        <v>4</v>
      </c>
      <c r="C7" s="6">
        <v>2</v>
      </c>
      <c r="D7" s="6">
        <v>6</v>
      </c>
      <c r="E7" s="6">
        <v>9</v>
      </c>
      <c r="F7" s="6">
        <v>3</v>
      </c>
      <c r="G7" s="6">
        <v>8</v>
      </c>
      <c r="H7" s="6">
        <v>6</v>
      </c>
      <c r="I7" s="7">
        <f>SUM(LtGovDemocraticPrimary236161718192021[[#This Row],[Part of Broome County Vote Results]:[Part of Ulster County Vote Results]])</f>
        <v>38</v>
      </c>
    </row>
    <row r="8" spans="1:9" x14ac:dyDescent="0.25">
      <c r="A8" s="13" t="s">
        <v>0</v>
      </c>
      <c r="B8" s="8">
        <f>SUM(B3:B7)</f>
        <v>1791</v>
      </c>
      <c r="C8" s="8">
        <f t="shared" ref="C8:G8" si="0">SUM(C3:C7)</f>
        <v>1288</v>
      </c>
      <c r="D8" s="8">
        <f t="shared" si="0"/>
        <v>3761</v>
      </c>
      <c r="E8" s="8">
        <f t="shared" si="0"/>
        <v>4064</v>
      </c>
      <c r="F8" s="8">
        <f t="shared" si="0"/>
        <v>2519</v>
      </c>
      <c r="G8" s="8">
        <f t="shared" si="0"/>
        <v>3991</v>
      </c>
      <c r="H8" s="8">
        <f>SUM(H3:H7)</f>
        <v>2866</v>
      </c>
      <c r="I8" s="9">
        <f>SUM(I3:I7)</f>
        <v>20280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6381-A689-4F76-AEC0-CF3A7797AF95}">
  <dimension ref="A1:E8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20.5703125" style="1" customWidth="1"/>
    <col min="5" max="5" width="18.85546875" customWidth="1"/>
  </cols>
  <sheetData>
    <row r="1" spans="1:5" s="4" customFormat="1" ht="56.25" x14ac:dyDescent="0.25">
      <c r="A1" s="14" t="s">
        <v>144</v>
      </c>
      <c r="B1" s="19"/>
      <c r="C1" s="19"/>
      <c r="D1" s="19"/>
    </row>
    <row r="2" spans="1:5" s="2" customFormat="1" ht="27.75" customHeight="1" x14ac:dyDescent="0.25">
      <c r="A2" s="5" t="s">
        <v>2</v>
      </c>
      <c r="B2" s="10" t="s">
        <v>141</v>
      </c>
      <c r="C2" s="10" t="s">
        <v>35</v>
      </c>
      <c r="D2" s="10" t="s">
        <v>27</v>
      </c>
      <c r="E2" s="11" t="s">
        <v>1</v>
      </c>
    </row>
    <row r="3" spans="1:5" x14ac:dyDescent="0.25">
      <c r="A3" s="12" t="s">
        <v>145</v>
      </c>
      <c r="B3" s="6">
        <v>4415</v>
      </c>
      <c r="C3" s="6">
        <v>1044</v>
      </c>
      <c r="D3" s="6">
        <v>5930</v>
      </c>
      <c r="E3" s="7">
        <f>SUM(LtGovDemocraticPrimary23616171819202122[[#This Row],[Part of Broome County Vote Results]:[Tompkins County Vote Results]])</f>
        <v>11389</v>
      </c>
    </row>
    <row r="4" spans="1:5" x14ac:dyDescent="0.25">
      <c r="A4" s="12" t="s">
        <v>146</v>
      </c>
      <c r="B4" s="6">
        <v>2372</v>
      </c>
      <c r="C4" s="6">
        <v>469</v>
      </c>
      <c r="D4" s="6">
        <v>4363</v>
      </c>
      <c r="E4" s="7">
        <f>SUM(LtGovDemocraticPrimary23616171819202122[[#This Row],[Part of Broome County Vote Results]:[Tompkins County Vote Results]])</f>
        <v>7204</v>
      </c>
    </row>
    <row r="5" spans="1:5" x14ac:dyDescent="0.25">
      <c r="A5" s="12" t="s">
        <v>53</v>
      </c>
      <c r="B5" s="6">
        <v>193</v>
      </c>
      <c r="C5" s="6">
        <v>3</v>
      </c>
      <c r="D5" s="6">
        <v>375</v>
      </c>
      <c r="E5" s="7">
        <f>SUM(LtGovDemocraticPrimary23616171819202122[[#This Row],[Part of Broome County Vote Results]:[Tompkins County Vote Results]])</f>
        <v>571</v>
      </c>
    </row>
    <row r="6" spans="1:5" x14ac:dyDescent="0.25">
      <c r="A6" s="12" t="s">
        <v>55</v>
      </c>
      <c r="B6" s="6">
        <v>13</v>
      </c>
      <c r="C6" s="6">
        <v>0</v>
      </c>
      <c r="D6" s="6">
        <v>5</v>
      </c>
      <c r="E6" s="7">
        <f>SUM(LtGovDemocraticPrimary23616171819202122[[#This Row],[Part of Broome County Vote Results]:[Tompkins County Vote Results]])</f>
        <v>18</v>
      </c>
    </row>
    <row r="7" spans="1:5" x14ac:dyDescent="0.25">
      <c r="A7" s="12" t="s">
        <v>54</v>
      </c>
      <c r="B7" s="6">
        <v>6</v>
      </c>
      <c r="C7" s="6">
        <v>186</v>
      </c>
      <c r="D7" s="6">
        <v>8</v>
      </c>
      <c r="E7" s="7">
        <f>SUM(LtGovDemocraticPrimary23616171819202122[[#This Row],[Part of Broome County Vote Results]:[Tompkins County Vote Results]])</f>
        <v>200</v>
      </c>
    </row>
    <row r="8" spans="1:5" x14ac:dyDescent="0.25">
      <c r="A8" s="13" t="s">
        <v>0</v>
      </c>
      <c r="B8" s="8">
        <f>SUM(B3:B7)</f>
        <v>6999</v>
      </c>
      <c r="C8" s="8">
        <f t="shared" ref="C8" si="0">SUM(C3:C7)</f>
        <v>1702</v>
      </c>
      <c r="D8" s="8">
        <f>SUM(D3:D7)</f>
        <v>10681</v>
      </c>
      <c r="E8" s="9">
        <f>SUM(E3:E7)</f>
        <v>19382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D3A6-549C-4524-9735-E5E1A61E6CB4}">
  <dimension ref="A1:B5"/>
  <sheetViews>
    <sheetView workbookViewId="0">
      <selection activeCell="A6" sqref="A6"/>
    </sheetView>
  </sheetViews>
  <sheetFormatPr defaultRowHeight="15" x14ac:dyDescent="0.25"/>
  <cols>
    <col min="1" max="1" width="9.7109375" style="22" bestFit="1" customWidth="1"/>
    <col min="2" max="2" width="55.28515625" style="16" customWidth="1"/>
  </cols>
  <sheetData>
    <row r="1" spans="1:2" ht="15.75" x14ac:dyDescent="0.25">
      <c r="A1" s="26" t="s">
        <v>147</v>
      </c>
      <c r="B1" s="26"/>
    </row>
    <row r="2" spans="1:2" ht="15.75" x14ac:dyDescent="0.25">
      <c r="A2" s="20"/>
      <c r="B2" s="21"/>
    </row>
    <row r="3" spans="1:2" ht="15.75" x14ac:dyDescent="0.25">
      <c r="A3" s="20" t="s">
        <v>148</v>
      </c>
      <c r="B3" s="21" t="s">
        <v>149</v>
      </c>
    </row>
    <row r="4" spans="1:2" ht="30" x14ac:dyDescent="0.25">
      <c r="A4" s="24">
        <v>44823</v>
      </c>
      <c r="B4" s="25" t="s">
        <v>150</v>
      </c>
    </row>
    <row r="5" spans="1:2" ht="30" x14ac:dyDescent="0.25">
      <c r="A5" s="22">
        <v>44833</v>
      </c>
      <c r="B5" s="23" t="s">
        <v>151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79DB-2C78-42F0-A05B-BC62B93436D2}">
  <dimension ref="A1:D10"/>
  <sheetViews>
    <sheetView zoomScaleNormal="100" workbookViewId="0">
      <pane xSplit="1" topLeftCell="B1" activePane="topRight" state="frozen"/>
      <selection pane="topRight" activeCell="B1" sqref="B1:C1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20.5703125" style="1" customWidth="1"/>
    <col min="4" max="4" width="18.85546875" customWidth="1"/>
  </cols>
  <sheetData>
    <row r="1" spans="1:4" s="4" customFormat="1" ht="56.25" x14ac:dyDescent="0.25">
      <c r="A1" s="14" t="s">
        <v>69</v>
      </c>
      <c r="B1" s="18"/>
      <c r="C1" s="18"/>
    </row>
    <row r="2" spans="1:4" s="2" customFormat="1" ht="27.75" customHeight="1" x14ac:dyDescent="0.25">
      <c r="A2" s="5" t="s">
        <v>2</v>
      </c>
      <c r="B2" s="10" t="s">
        <v>70</v>
      </c>
      <c r="C2" s="10" t="s">
        <v>3</v>
      </c>
      <c r="D2" s="11" t="s">
        <v>1</v>
      </c>
    </row>
    <row r="3" spans="1:4" x14ac:dyDescent="0.25">
      <c r="A3" s="12" t="s">
        <v>71</v>
      </c>
      <c r="B3" s="6">
        <v>122</v>
      </c>
      <c r="C3" s="6">
        <v>9887</v>
      </c>
      <c r="D3" s="7">
        <f>SUM(LtGovDemocraticPrimary2[[#This Row],[Part of Bronx County Vote Results]:[Part of Westchester County Vote Results]])</f>
        <v>10009</v>
      </c>
    </row>
    <row r="4" spans="1:4" x14ac:dyDescent="0.25">
      <c r="A4" s="12" t="s">
        <v>72</v>
      </c>
      <c r="B4" s="6">
        <v>2290</v>
      </c>
      <c r="C4" s="6">
        <v>19353</v>
      </c>
      <c r="D4" s="7">
        <f>SUM(LtGovDemocraticPrimary2[[#This Row],[Part of Bronx County Vote Results]:[Part of Westchester County Vote Results]])</f>
        <v>21643</v>
      </c>
    </row>
    <row r="5" spans="1:4" x14ac:dyDescent="0.25">
      <c r="A5" s="12" t="s">
        <v>73</v>
      </c>
      <c r="B5" s="6">
        <v>64</v>
      </c>
      <c r="C5" s="6">
        <v>7439</v>
      </c>
      <c r="D5" s="7">
        <f>SUM(LtGovDemocraticPrimary2[[#This Row],[Part of Bronx County Vote Results]:[Part of Westchester County Vote Results]])</f>
        <v>7503</v>
      </c>
    </row>
    <row r="6" spans="1:4" x14ac:dyDescent="0.25">
      <c r="A6" s="12" t="s">
        <v>74</v>
      </c>
      <c r="B6" s="6">
        <v>26</v>
      </c>
      <c r="C6" s="6">
        <v>582</v>
      </c>
      <c r="D6" s="7">
        <f>SUM(LtGovDemocraticPrimary2[[#This Row],[Part of Bronx County Vote Results]:[Part of Westchester County Vote Results]])</f>
        <v>608</v>
      </c>
    </row>
    <row r="7" spans="1:4" x14ac:dyDescent="0.25">
      <c r="A7" s="12" t="s">
        <v>53</v>
      </c>
      <c r="B7" s="6"/>
      <c r="C7" s="6">
        <v>146</v>
      </c>
      <c r="D7" s="7">
        <f>SUM(LtGovDemocraticPrimary2[[#This Row],[Part of Bronx County Vote Results]:[Part of Westchester County Vote Results]])</f>
        <v>146</v>
      </c>
    </row>
    <row r="8" spans="1:4" x14ac:dyDescent="0.25">
      <c r="A8" s="12" t="s">
        <v>55</v>
      </c>
      <c r="B8" s="6">
        <v>16</v>
      </c>
      <c r="C8" s="6"/>
      <c r="D8" s="7">
        <f>SUM(LtGovDemocraticPrimary2[[#This Row],[Part of Bronx County Vote Results]:[Part of Westchester County Vote Results]])</f>
        <v>16</v>
      </c>
    </row>
    <row r="9" spans="1:4" x14ac:dyDescent="0.25">
      <c r="A9" s="12" t="s">
        <v>54</v>
      </c>
      <c r="B9" s="6">
        <v>3</v>
      </c>
      <c r="C9" s="6">
        <v>33</v>
      </c>
      <c r="D9" s="7">
        <f>SUM(LtGovDemocraticPrimary2[[#This Row],[Part of Bronx County Vote Results]:[Part of Westchester County Vote Results]])</f>
        <v>36</v>
      </c>
    </row>
    <row r="10" spans="1:4" x14ac:dyDescent="0.25">
      <c r="A10" s="13" t="s">
        <v>0</v>
      </c>
      <c r="B10" s="8">
        <f t="shared" ref="B10" si="0">SUM(B3:B9)</f>
        <v>2521</v>
      </c>
      <c r="C10" s="8">
        <f>SUM(C3:C9)</f>
        <v>37440</v>
      </c>
      <c r="D10" s="9">
        <f>SUM(D3:D9)</f>
        <v>39961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6276-6608-499E-AD9D-EDCC3DFDA034}">
  <dimension ref="A1:F8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20.5703125" style="1" customWidth="1"/>
    <col min="6" max="6" width="18.85546875" customWidth="1"/>
  </cols>
  <sheetData>
    <row r="1" spans="1:6" s="4" customFormat="1" ht="56.25" x14ac:dyDescent="0.25">
      <c r="A1" s="14" t="s">
        <v>84</v>
      </c>
      <c r="B1" s="19"/>
      <c r="C1" s="19"/>
      <c r="D1" s="19"/>
      <c r="E1" s="19"/>
    </row>
    <row r="2" spans="1:6" s="2" customFormat="1" ht="27.75" customHeight="1" x14ac:dyDescent="0.25">
      <c r="A2" s="5" t="s">
        <v>2</v>
      </c>
      <c r="B2" s="10" t="s">
        <v>10</v>
      </c>
      <c r="C2" s="10" t="s">
        <v>50</v>
      </c>
      <c r="D2" s="10" t="s">
        <v>44</v>
      </c>
      <c r="E2" s="10" t="s">
        <v>3</v>
      </c>
      <c r="F2" s="11" t="s">
        <v>1</v>
      </c>
    </row>
    <row r="3" spans="1:6" x14ac:dyDescent="0.25">
      <c r="A3" s="12" t="s">
        <v>75</v>
      </c>
      <c r="B3" s="6">
        <v>384</v>
      </c>
      <c r="C3" s="6">
        <v>1009</v>
      </c>
      <c r="D3" s="6">
        <v>4440</v>
      </c>
      <c r="E3" s="6">
        <v>6433</v>
      </c>
      <c r="F3" s="7">
        <f>SUM(LtGovDemocraticPrimary23[[#This Row],[Part of Dutchess County Vote Results]:[Part of Westchester County Vote Results]])</f>
        <v>12266</v>
      </c>
    </row>
    <row r="4" spans="1:6" x14ac:dyDescent="0.25">
      <c r="A4" s="12" t="s">
        <v>76</v>
      </c>
      <c r="B4" s="6">
        <v>1009</v>
      </c>
      <c r="C4" s="6">
        <v>2917</v>
      </c>
      <c r="D4" s="6">
        <v>8744</v>
      </c>
      <c r="E4" s="6">
        <v>11865</v>
      </c>
      <c r="F4" s="7">
        <f>SUM(LtGovDemocraticPrimary23[[#This Row],[Part of Dutchess County Vote Results]:[Part of Westchester County Vote Results]])</f>
        <v>24535</v>
      </c>
    </row>
    <row r="5" spans="1:6" x14ac:dyDescent="0.25">
      <c r="A5" s="12" t="s">
        <v>53</v>
      </c>
      <c r="B5" s="6"/>
      <c r="C5" s="6">
        <v>10</v>
      </c>
      <c r="D5" s="6">
        <v>71</v>
      </c>
      <c r="E5" s="6">
        <v>64</v>
      </c>
      <c r="F5" s="7">
        <f>SUM(LtGovDemocraticPrimary23[[#This Row],[Part of Dutchess County Vote Results]:[Part of Westchester County Vote Results]])</f>
        <v>145</v>
      </c>
    </row>
    <row r="6" spans="1:6" x14ac:dyDescent="0.25">
      <c r="A6" s="12" t="s">
        <v>55</v>
      </c>
      <c r="B6" s="6"/>
      <c r="C6" s="6">
        <v>0</v>
      </c>
      <c r="D6" s="6">
        <v>19</v>
      </c>
      <c r="E6" s="6"/>
      <c r="F6" s="7">
        <f>SUM(LtGovDemocraticPrimary23[[#This Row],[Part of Dutchess County Vote Results]:[Part of Westchester County Vote Results]])</f>
        <v>19</v>
      </c>
    </row>
    <row r="7" spans="1:6" x14ac:dyDescent="0.25">
      <c r="A7" s="12" t="s">
        <v>54</v>
      </c>
      <c r="B7" s="6">
        <v>5</v>
      </c>
      <c r="C7" s="6">
        <v>13</v>
      </c>
      <c r="D7" s="6">
        <v>159</v>
      </c>
      <c r="E7" s="6">
        <v>26</v>
      </c>
      <c r="F7" s="7">
        <f>SUM(LtGovDemocraticPrimary23[[#This Row],[Part of Dutchess County Vote Results]:[Part of Westchester County Vote Results]])</f>
        <v>203</v>
      </c>
    </row>
    <row r="8" spans="1:6" x14ac:dyDescent="0.25">
      <c r="A8" s="13" t="s">
        <v>0</v>
      </c>
      <c r="B8" s="8">
        <f t="shared" ref="B8:D8" si="0">SUM(B3:B7)</f>
        <v>1398</v>
      </c>
      <c r="C8" s="8">
        <f t="shared" si="0"/>
        <v>3949</v>
      </c>
      <c r="D8" s="8">
        <f t="shared" si="0"/>
        <v>13433</v>
      </c>
      <c r="E8" s="8">
        <f>SUM(E3:E7)</f>
        <v>18388</v>
      </c>
      <c r="F8" s="9">
        <f>SUM(F3:F7)</f>
        <v>37168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3507-0DC2-4D65-8F02-3BF95AA88FBB}">
  <dimension ref="A1:F11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20.5703125" style="1" customWidth="1"/>
    <col min="6" max="6" width="18.85546875" customWidth="1"/>
  </cols>
  <sheetData>
    <row r="1" spans="1:6" s="4" customFormat="1" ht="56.25" x14ac:dyDescent="0.25">
      <c r="A1" s="14" t="s">
        <v>85</v>
      </c>
      <c r="B1" s="19"/>
      <c r="C1" s="19"/>
      <c r="D1" s="19"/>
      <c r="E1" s="19"/>
    </row>
    <row r="2" spans="1:6" s="2" customFormat="1" ht="27.75" customHeight="1" x14ac:dyDescent="0.25">
      <c r="A2" s="5" t="s">
        <v>2</v>
      </c>
      <c r="B2" s="10" t="s">
        <v>10</v>
      </c>
      <c r="C2" s="10" t="s">
        <v>50</v>
      </c>
      <c r="D2" s="10" t="s">
        <v>44</v>
      </c>
      <c r="E2" s="10" t="s">
        <v>3</v>
      </c>
      <c r="F2" s="11" t="s">
        <v>1</v>
      </c>
    </row>
    <row r="3" spans="1:6" x14ac:dyDescent="0.25">
      <c r="A3" s="12" t="s">
        <v>77</v>
      </c>
      <c r="B3" s="6">
        <v>148</v>
      </c>
      <c r="C3" s="6">
        <v>145</v>
      </c>
      <c r="D3" s="6">
        <v>641</v>
      </c>
      <c r="E3" s="6">
        <v>458</v>
      </c>
      <c r="F3" s="7">
        <f>SUM(LtGovDemocraticPrimary234[[#This Row],[Part of Dutchess County Vote Results]:[Part of Westchester County Vote Results]])</f>
        <v>1392</v>
      </c>
    </row>
    <row r="4" spans="1:6" x14ac:dyDescent="0.25">
      <c r="A4" s="12" t="s">
        <v>78</v>
      </c>
      <c r="B4" s="6">
        <v>1442</v>
      </c>
      <c r="C4" s="6">
        <v>1814</v>
      </c>
      <c r="D4" s="6">
        <v>5081</v>
      </c>
      <c r="E4" s="6">
        <v>3980</v>
      </c>
      <c r="F4" s="7">
        <f>SUM(LtGovDemocraticPrimary234[[#This Row],[Part of Dutchess County Vote Results]:[Part of Westchester County Vote Results]])</f>
        <v>12317</v>
      </c>
    </row>
    <row r="5" spans="1:6" x14ac:dyDescent="0.25">
      <c r="A5" s="12" t="s">
        <v>79</v>
      </c>
      <c r="B5" s="6">
        <v>17</v>
      </c>
      <c r="C5" s="6">
        <v>42</v>
      </c>
      <c r="D5" s="6">
        <v>45</v>
      </c>
      <c r="E5" s="6">
        <v>84</v>
      </c>
      <c r="F5" s="7">
        <f>SUM(LtGovDemocraticPrimary234[[#This Row],[Part of Dutchess County Vote Results]:[Part of Westchester County Vote Results]])</f>
        <v>188</v>
      </c>
    </row>
    <row r="6" spans="1:6" x14ac:dyDescent="0.25">
      <c r="A6" s="12" t="s">
        <v>80</v>
      </c>
      <c r="B6" s="6">
        <v>41</v>
      </c>
      <c r="C6" s="6">
        <v>39</v>
      </c>
      <c r="D6" s="6">
        <v>158</v>
      </c>
      <c r="E6" s="6">
        <v>253</v>
      </c>
      <c r="F6" s="7">
        <f>SUM(LtGovDemocraticPrimary234[[#This Row],[Part of Dutchess County Vote Results]:[Part of Westchester County Vote Results]])</f>
        <v>491</v>
      </c>
    </row>
    <row r="7" spans="1:6" x14ac:dyDescent="0.25">
      <c r="A7" s="12" t="s">
        <v>81</v>
      </c>
      <c r="B7" s="6">
        <v>200</v>
      </c>
      <c r="C7" s="6">
        <v>477</v>
      </c>
      <c r="D7" s="6">
        <v>347</v>
      </c>
      <c r="E7" s="6">
        <v>934</v>
      </c>
      <c r="F7" s="7">
        <f>SUM(LtGovDemocraticPrimary234[[#This Row],[Part of Dutchess County Vote Results]:[Part of Westchester County Vote Results]])</f>
        <v>1958</v>
      </c>
    </row>
    <row r="8" spans="1:6" x14ac:dyDescent="0.25">
      <c r="A8" s="12" t="s">
        <v>53</v>
      </c>
      <c r="B8" s="6"/>
      <c r="C8" s="6">
        <v>7</v>
      </c>
      <c r="D8" s="6">
        <v>43</v>
      </c>
      <c r="E8" s="6">
        <v>18</v>
      </c>
      <c r="F8" s="7">
        <f>SUM(LtGovDemocraticPrimary234[[#This Row],[Part of Dutchess County Vote Results]:[Part of Westchester County Vote Results]])</f>
        <v>68</v>
      </c>
    </row>
    <row r="9" spans="1:6" x14ac:dyDescent="0.25">
      <c r="A9" s="12" t="s">
        <v>55</v>
      </c>
      <c r="B9" s="6">
        <v>39</v>
      </c>
      <c r="C9" s="6">
        <v>0</v>
      </c>
      <c r="D9" s="6">
        <v>7</v>
      </c>
      <c r="E9" s="6"/>
      <c r="F9" s="7">
        <f>SUM(LtGovDemocraticPrimary234[[#This Row],[Part of Dutchess County Vote Results]:[Part of Westchester County Vote Results]])</f>
        <v>46</v>
      </c>
    </row>
    <row r="10" spans="1:6" x14ac:dyDescent="0.25">
      <c r="A10" s="12" t="s">
        <v>54</v>
      </c>
      <c r="B10" s="6">
        <v>8</v>
      </c>
      <c r="C10" s="6">
        <v>17</v>
      </c>
      <c r="D10" s="6">
        <v>92</v>
      </c>
      <c r="E10" s="6">
        <v>22</v>
      </c>
      <c r="F10" s="7">
        <f>SUM(LtGovDemocraticPrimary234[[#This Row],[Part of Dutchess County Vote Results]:[Part of Westchester County Vote Results]])</f>
        <v>139</v>
      </c>
    </row>
    <row r="11" spans="1:6" x14ac:dyDescent="0.25">
      <c r="A11" s="13" t="s">
        <v>0</v>
      </c>
      <c r="B11" s="8">
        <f t="shared" ref="B11:D11" si="0">SUM(B3:B10)</f>
        <v>1895</v>
      </c>
      <c r="C11" s="8">
        <f t="shared" si="0"/>
        <v>2541</v>
      </c>
      <c r="D11" s="8">
        <f t="shared" si="0"/>
        <v>6414</v>
      </c>
      <c r="E11" s="8">
        <f>SUM(E3:E10)</f>
        <v>5749</v>
      </c>
      <c r="F11" s="9">
        <f>SUM(F3:F10)</f>
        <v>16599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E79B-B752-44EB-97BB-DF2D1BB09C42}">
  <dimension ref="A1:F8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20.5703125" style="1" customWidth="1"/>
    <col min="6" max="6" width="18.85546875" customWidth="1"/>
  </cols>
  <sheetData>
    <row r="1" spans="1:6" s="4" customFormat="1" ht="56.25" x14ac:dyDescent="0.25">
      <c r="A1" s="14" t="s">
        <v>86</v>
      </c>
      <c r="B1" s="19"/>
      <c r="C1" s="19"/>
      <c r="D1" s="19"/>
      <c r="E1" s="19"/>
    </row>
    <row r="2" spans="1:6" s="2" customFormat="1" ht="27.75" customHeight="1" x14ac:dyDescent="0.25">
      <c r="A2" s="5" t="s">
        <v>2</v>
      </c>
      <c r="B2" s="10" t="s">
        <v>10</v>
      </c>
      <c r="C2" s="10" t="s">
        <v>50</v>
      </c>
      <c r="D2" s="10" t="s">
        <v>44</v>
      </c>
      <c r="E2" s="10" t="s">
        <v>3</v>
      </c>
      <c r="F2" s="11" t="s">
        <v>1</v>
      </c>
    </row>
    <row r="3" spans="1:6" x14ac:dyDescent="0.25">
      <c r="A3" s="12" t="s">
        <v>82</v>
      </c>
      <c r="B3" s="6">
        <v>17</v>
      </c>
      <c r="C3" s="6">
        <v>33</v>
      </c>
      <c r="D3" s="6">
        <v>41</v>
      </c>
      <c r="E3" s="6">
        <v>65</v>
      </c>
      <c r="F3" s="7">
        <f>SUM(LtGovDemocraticPrimary235[[#This Row],[Part of Dutchess County Vote Results]:[Part of Westchester County Vote Results]])</f>
        <v>156</v>
      </c>
    </row>
    <row r="4" spans="1:6" x14ac:dyDescent="0.25">
      <c r="A4" s="12" t="s">
        <v>83</v>
      </c>
      <c r="B4" s="6">
        <v>114</v>
      </c>
      <c r="C4" s="6">
        <v>151</v>
      </c>
      <c r="D4" s="6">
        <v>606</v>
      </c>
      <c r="E4" s="6">
        <v>207</v>
      </c>
      <c r="F4" s="7">
        <f>SUM(LtGovDemocraticPrimary235[[#This Row],[Part of Dutchess County Vote Results]:[Part of Westchester County Vote Results]])</f>
        <v>1078</v>
      </c>
    </row>
    <row r="5" spans="1:6" x14ac:dyDescent="0.25">
      <c r="A5" s="12" t="s">
        <v>53</v>
      </c>
      <c r="B5" s="6"/>
      <c r="C5" s="6">
        <v>0</v>
      </c>
      <c r="D5" s="6">
        <v>4</v>
      </c>
      <c r="E5" s="6">
        <v>2</v>
      </c>
      <c r="F5" s="7">
        <f>SUM(LtGovDemocraticPrimary235[[#This Row],[Part of Dutchess County Vote Results]:[Part of Westchester County Vote Results]])</f>
        <v>6</v>
      </c>
    </row>
    <row r="6" spans="1:6" x14ac:dyDescent="0.25">
      <c r="A6" s="12" t="s">
        <v>55</v>
      </c>
      <c r="B6" s="6">
        <v>2</v>
      </c>
      <c r="C6" s="6">
        <v>0</v>
      </c>
      <c r="D6" s="6">
        <v>0</v>
      </c>
      <c r="E6" s="6"/>
      <c r="F6" s="7">
        <f>SUM(LtGovDemocraticPrimary235[[#This Row],[Part of Dutchess County Vote Results]:[Part of Westchester County Vote Results]])</f>
        <v>2</v>
      </c>
    </row>
    <row r="7" spans="1:6" x14ac:dyDescent="0.25">
      <c r="A7" s="12" t="s">
        <v>54</v>
      </c>
      <c r="B7" s="6"/>
      <c r="C7" s="6">
        <v>1</v>
      </c>
      <c r="D7" s="6">
        <v>4</v>
      </c>
      <c r="E7" s="6"/>
      <c r="F7" s="7">
        <f>SUM(LtGovDemocraticPrimary235[[#This Row],[Part of Dutchess County Vote Results]:[Part of Westchester County Vote Results]])</f>
        <v>5</v>
      </c>
    </row>
    <row r="8" spans="1:6" x14ac:dyDescent="0.25">
      <c r="A8" s="13" t="s">
        <v>0</v>
      </c>
      <c r="B8" s="8">
        <f t="shared" ref="B8:D8" si="0">SUM(B3:B7)</f>
        <v>133</v>
      </c>
      <c r="C8" s="8">
        <f t="shared" si="0"/>
        <v>185</v>
      </c>
      <c r="D8" s="8">
        <f t="shared" si="0"/>
        <v>655</v>
      </c>
      <c r="E8" s="8">
        <f>SUM(E3:E7)</f>
        <v>274</v>
      </c>
      <c r="F8" s="9">
        <f>SUM(F3:F7)</f>
        <v>1247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F7B2-25E8-4FCA-ABBD-CAF696BD4026}">
  <dimension ref="A1:E9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20.5703125" style="1" customWidth="1"/>
    <col min="5" max="5" width="18.85546875" customWidth="1"/>
  </cols>
  <sheetData>
    <row r="1" spans="1:5" s="4" customFormat="1" ht="56.25" x14ac:dyDescent="0.25">
      <c r="A1" s="14" t="s">
        <v>87</v>
      </c>
      <c r="B1" s="19"/>
      <c r="C1" s="19"/>
      <c r="D1" s="19"/>
    </row>
    <row r="2" spans="1:5" s="2" customFormat="1" ht="27.75" customHeight="1" x14ac:dyDescent="0.25">
      <c r="A2" s="5" t="s">
        <v>2</v>
      </c>
      <c r="B2" s="10" t="s">
        <v>10</v>
      </c>
      <c r="C2" s="10" t="s">
        <v>43</v>
      </c>
      <c r="D2" s="10" t="s">
        <v>49</v>
      </c>
      <c r="E2" s="11" t="s">
        <v>1</v>
      </c>
    </row>
    <row r="3" spans="1:5" x14ac:dyDescent="0.25">
      <c r="A3" s="12" t="s">
        <v>88</v>
      </c>
      <c r="B3" s="6">
        <v>13355</v>
      </c>
      <c r="C3" s="6">
        <v>5129</v>
      </c>
      <c r="D3" s="6">
        <v>11609</v>
      </c>
      <c r="E3" s="7">
        <f>SUM(LtGovDemocraticPrimary236[[#This Row],[Part of Dutchess County Vote Results]:[Part of Ulster County Vote Results]])</f>
        <v>30093</v>
      </c>
    </row>
    <row r="4" spans="1:5" x14ac:dyDescent="0.25">
      <c r="A4" s="12" t="s">
        <v>89</v>
      </c>
      <c r="B4" s="6">
        <v>332</v>
      </c>
      <c r="C4" s="6">
        <v>410</v>
      </c>
      <c r="D4" s="6">
        <v>251</v>
      </c>
      <c r="E4" s="7">
        <f>SUM(LtGovDemocraticPrimary236[[#This Row],[Part of Dutchess County Vote Results]:[Part of Ulster County Vote Results]])</f>
        <v>993</v>
      </c>
    </row>
    <row r="5" spans="1:5" x14ac:dyDescent="0.25">
      <c r="A5" s="12" t="s">
        <v>90</v>
      </c>
      <c r="B5" s="6">
        <v>1826</v>
      </c>
      <c r="C5" s="6">
        <v>1894</v>
      </c>
      <c r="D5" s="6">
        <v>1010</v>
      </c>
      <c r="E5" s="7">
        <f>SUM(LtGovDemocraticPrimary236[[#This Row],[Part of Dutchess County Vote Results]:[Part of Ulster County Vote Results]])</f>
        <v>4730</v>
      </c>
    </row>
    <row r="6" spans="1:5" x14ac:dyDescent="0.25">
      <c r="A6" s="12" t="s">
        <v>53</v>
      </c>
      <c r="B6" s="6"/>
      <c r="C6" s="6">
        <v>21</v>
      </c>
      <c r="D6" s="6">
        <v>145</v>
      </c>
      <c r="E6" s="7">
        <f>SUM(LtGovDemocraticPrimary236[[#This Row],[Part of Dutchess County Vote Results]:[Part of Ulster County Vote Results]])</f>
        <v>166</v>
      </c>
    </row>
    <row r="7" spans="1:5" x14ac:dyDescent="0.25">
      <c r="A7" s="12" t="s">
        <v>55</v>
      </c>
      <c r="B7" s="6"/>
      <c r="C7" s="6">
        <v>24</v>
      </c>
      <c r="D7" s="6">
        <v>26</v>
      </c>
      <c r="E7" s="7">
        <f>SUM(LtGovDemocraticPrimary236[[#This Row],[Part of Dutchess County Vote Results]:[Part of Ulster County Vote Results]])</f>
        <v>50</v>
      </c>
    </row>
    <row r="8" spans="1:5" x14ac:dyDescent="0.25">
      <c r="A8" s="12" t="s">
        <v>54</v>
      </c>
      <c r="B8" s="6">
        <v>56</v>
      </c>
      <c r="C8" s="6">
        <v>21</v>
      </c>
      <c r="D8" s="6">
        <v>31</v>
      </c>
      <c r="E8" s="7">
        <f>SUM(LtGovDemocraticPrimary236[[#This Row],[Part of Dutchess County Vote Results]:[Part of Ulster County Vote Results]])</f>
        <v>108</v>
      </c>
    </row>
    <row r="9" spans="1:5" x14ac:dyDescent="0.25">
      <c r="A9" s="13" t="s">
        <v>0</v>
      </c>
      <c r="B9" s="8">
        <f t="shared" ref="B9:C9" si="0">SUM(B3:B8)</f>
        <v>15569</v>
      </c>
      <c r="C9" s="8">
        <f t="shared" si="0"/>
        <v>7499</v>
      </c>
      <c r="D9" s="8">
        <f>SUM(D3:D8)</f>
        <v>13072</v>
      </c>
      <c r="E9" s="9">
        <f>SUM(E3:E8)</f>
        <v>36140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292-D26B-4A43-BAF1-8CAA2787EEE0}">
  <dimension ref="A1:M8"/>
  <sheetViews>
    <sheetView zoomScaleNormal="100" workbookViewId="0">
      <pane xSplit="1" topLeftCell="E1" activePane="topRight" state="frozen"/>
      <selection pane="topRight" activeCell="B1" sqref="B1:L1"/>
    </sheetView>
  </sheetViews>
  <sheetFormatPr defaultColWidth="32" defaultRowHeight="15" x14ac:dyDescent="0.25"/>
  <cols>
    <col min="1" max="1" width="38.5703125" customWidth="1"/>
    <col min="2" max="11" width="19.28515625" style="1" customWidth="1"/>
    <col min="12" max="12" width="19.28515625" customWidth="1"/>
    <col min="13" max="13" width="20.5703125" style="1" customWidth="1"/>
    <col min="14" max="14" width="18.85546875" customWidth="1"/>
  </cols>
  <sheetData>
    <row r="1" spans="1:13" s="4" customFormat="1" ht="56.25" x14ac:dyDescent="0.25">
      <c r="A1" s="14" t="s">
        <v>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s="2" customFormat="1" ht="27.75" customHeight="1" x14ac:dyDescent="0.25">
      <c r="A2" s="5" t="s">
        <v>2</v>
      </c>
      <c r="B2" s="10" t="s">
        <v>33</v>
      </c>
      <c r="C2" s="10" t="s">
        <v>34</v>
      </c>
      <c r="D2" s="10" t="s">
        <v>4</v>
      </c>
      <c r="E2" s="10" t="s">
        <v>35</v>
      </c>
      <c r="F2" s="10" t="s">
        <v>5</v>
      </c>
      <c r="G2" s="10" t="s">
        <v>6</v>
      </c>
      <c r="H2" s="10" t="s">
        <v>92</v>
      </c>
      <c r="I2" s="10" t="s">
        <v>9</v>
      </c>
      <c r="J2" s="10" t="s">
        <v>47</v>
      </c>
      <c r="K2" s="10" t="s">
        <v>27</v>
      </c>
      <c r="L2" s="10" t="s">
        <v>49</v>
      </c>
      <c r="M2" s="11" t="s">
        <v>1</v>
      </c>
    </row>
    <row r="3" spans="1:13" x14ac:dyDescent="0.25">
      <c r="A3" s="12" t="s">
        <v>93</v>
      </c>
      <c r="B3" s="6">
        <v>2363</v>
      </c>
      <c r="C3" s="6">
        <v>689</v>
      </c>
      <c r="D3" s="6">
        <v>3492</v>
      </c>
      <c r="E3" s="6">
        <v>355</v>
      </c>
      <c r="F3" s="6">
        <v>1050</v>
      </c>
      <c r="G3" s="6">
        <v>1268</v>
      </c>
      <c r="H3" s="6">
        <v>765</v>
      </c>
      <c r="I3" s="6">
        <v>1659</v>
      </c>
      <c r="J3" s="6">
        <v>723</v>
      </c>
      <c r="K3" s="6">
        <v>3201</v>
      </c>
      <c r="L3" s="6">
        <v>3060</v>
      </c>
      <c r="M3" s="7">
        <f>SUM(LtGovDemocraticPrimary2367[[#This Row],[Broome County Vote Results]:[Part of Ulster County Vote Results]])</f>
        <v>18625</v>
      </c>
    </row>
    <row r="4" spans="1:13" x14ac:dyDescent="0.25">
      <c r="A4" s="12" t="s">
        <v>94</v>
      </c>
      <c r="B4" s="6">
        <v>5317</v>
      </c>
      <c r="C4" s="6">
        <v>289</v>
      </c>
      <c r="D4" s="6">
        <v>4559</v>
      </c>
      <c r="E4" s="6">
        <v>1313</v>
      </c>
      <c r="F4" s="6">
        <v>1520</v>
      </c>
      <c r="G4" s="6">
        <v>1703</v>
      </c>
      <c r="H4" s="6">
        <v>1441</v>
      </c>
      <c r="I4" s="6">
        <v>2068</v>
      </c>
      <c r="J4" s="6">
        <v>1215</v>
      </c>
      <c r="K4" s="6">
        <v>6945</v>
      </c>
      <c r="L4" s="6">
        <v>4823</v>
      </c>
      <c r="M4" s="7">
        <f>SUM(LtGovDemocraticPrimary2367[[#This Row],[Broome County Vote Results]:[Part of Ulster County Vote Results]])</f>
        <v>31193</v>
      </c>
    </row>
    <row r="5" spans="1:13" x14ac:dyDescent="0.25">
      <c r="A5" s="12" t="s">
        <v>53</v>
      </c>
      <c r="B5" s="6">
        <v>147</v>
      </c>
      <c r="C5" s="6">
        <v>5</v>
      </c>
      <c r="D5" s="6">
        <v>119</v>
      </c>
      <c r="E5" s="6">
        <v>2</v>
      </c>
      <c r="F5" s="6">
        <v>0</v>
      </c>
      <c r="G5" s="6">
        <v>89</v>
      </c>
      <c r="H5" s="6">
        <v>19</v>
      </c>
      <c r="I5" s="6">
        <v>79</v>
      </c>
      <c r="J5" s="6">
        <v>14</v>
      </c>
      <c r="K5" s="6">
        <v>625</v>
      </c>
      <c r="L5" s="6">
        <v>202</v>
      </c>
      <c r="M5" s="7">
        <f>SUM(LtGovDemocraticPrimary2367[[#This Row],[Broome County Vote Results]:[Part of Ulster County Vote Results]])</f>
        <v>1301</v>
      </c>
    </row>
    <row r="6" spans="1:13" x14ac:dyDescent="0.25">
      <c r="A6" s="12" t="s">
        <v>55</v>
      </c>
      <c r="B6" s="6">
        <v>19</v>
      </c>
      <c r="C6" s="6">
        <v>3</v>
      </c>
      <c r="D6" s="6">
        <v>6</v>
      </c>
      <c r="E6" s="6">
        <v>0</v>
      </c>
      <c r="F6" s="6">
        <v>0</v>
      </c>
      <c r="G6" s="6">
        <v>5</v>
      </c>
      <c r="H6" s="6">
        <v>3</v>
      </c>
      <c r="I6" s="6">
        <v>4</v>
      </c>
      <c r="J6" s="6">
        <v>1</v>
      </c>
      <c r="K6" s="6">
        <v>8</v>
      </c>
      <c r="L6" s="6">
        <v>20</v>
      </c>
      <c r="M6" s="7">
        <f>SUM(LtGovDemocraticPrimary2367[[#This Row],[Broome County Vote Results]:[Part of Ulster County Vote Results]])</f>
        <v>69</v>
      </c>
    </row>
    <row r="7" spans="1:13" x14ac:dyDescent="0.25">
      <c r="A7" s="12" t="s">
        <v>54</v>
      </c>
      <c r="B7" s="6">
        <v>8</v>
      </c>
      <c r="C7" s="6">
        <v>3</v>
      </c>
      <c r="D7" s="6">
        <v>39</v>
      </c>
      <c r="E7" s="6">
        <v>32</v>
      </c>
      <c r="F7" s="6">
        <v>12</v>
      </c>
      <c r="G7" s="6">
        <v>24</v>
      </c>
      <c r="H7" s="6">
        <v>13</v>
      </c>
      <c r="I7" s="6">
        <v>37</v>
      </c>
      <c r="J7" s="6">
        <v>7</v>
      </c>
      <c r="K7" s="6">
        <v>14</v>
      </c>
      <c r="L7" s="6">
        <v>40</v>
      </c>
      <c r="M7" s="7">
        <f>SUM(LtGovDemocraticPrimary2367[[#This Row],[Broome County Vote Results]:[Part of Ulster County Vote Results]])</f>
        <v>229</v>
      </c>
    </row>
    <row r="8" spans="1:13" x14ac:dyDescent="0.25">
      <c r="A8" s="13" t="s">
        <v>0</v>
      </c>
      <c r="B8" s="8">
        <f t="shared" ref="B8:K8" si="0">SUM(B3:B7)</f>
        <v>7854</v>
      </c>
      <c r="C8" s="8">
        <f t="shared" si="0"/>
        <v>989</v>
      </c>
      <c r="D8" s="8">
        <f t="shared" si="0"/>
        <v>8215</v>
      </c>
      <c r="E8" s="8">
        <f t="shared" si="0"/>
        <v>1702</v>
      </c>
      <c r="F8" s="8">
        <f t="shared" si="0"/>
        <v>2582</v>
      </c>
      <c r="G8" s="8">
        <f t="shared" si="0"/>
        <v>3089</v>
      </c>
      <c r="H8" s="8">
        <f t="shared" si="0"/>
        <v>2241</v>
      </c>
      <c r="I8" s="8">
        <f t="shared" si="0"/>
        <v>3847</v>
      </c>
      <c r="J8" s="8">
        <f t="shared" si="0"/>
        <v>1960</v>
      </c>
      <c r="K8" s="8">
        <f t="shared" si="0"/>
        <v>10793</v>
      </c>
      <c r="L8" s="8">
        <f>SUM(L3:L7)</f>
        <v>8145</v>
      </c>
      <c r="M8" s="9">
        <f>SUM(M3:M7)</f>
        <v>51417</v>
      </c>
    </row>
  </sheetData>
  <phoneticPr fontId="6" type="noConversion"/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4C45-2EBD-4D57-BB17-72D4A4E598E8}">
  <dimension ref="A1:F8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32" defaultRowHeight="15" x14ac:dyDescent="0.25"/>
  <cols>
    <col min="1" max="1" width="38.5703125" customWidth="1"/>
    <col min="2" max="4" width="19.28515625" style="1" customWidth="1"/>
    <col min="5" max="5" width="19.28515625" customWidth="1"/>
    <col min="6" max="6" width="20.5703125" style="1" customWidth="1"/>
    <col min="7" max="7" width="18.85546875" customWidth="1"/>
  </cols>
  <sheetData>
    <row r="1" spans="1:6" s="4" customFormat="1" ht="56.25" x14ac:dyDescent="0.25">
      <c r="A1" s="14" t="s">
        <v>95</v>
      </c>
      <c r="B1" s="19"/>
      <c r="C1" s="19"/>
      <c r="D1" s="19"/>
      <c r="E1" s="19"/>
    </row>
    <row r="2" spans="1:6" s="2" customFormat="1" ht="27.75" customHeight="1" x14ac:dyDescent="0.25">
      <c r="A2" s="5" t="s">
        <v>2</v>
      </c>
      <c r="B2" s="10" t="s">
        <v>32</v>
      </c>
      <c r="C2" s="10" t="s">
        <v>98</v>
      </c>
      <c r="D2" s="10" t="s">
        <v>45</v>
      </c>
      <c r="E2" s="10" t="s">
        <v>46</v>
      </c>
      <c r="F2" s="11" t="s">
        <v>1</v>
      </c>
    </row>
    <row r="3" spans="1:6" x14ac:dyDescent="0.25">
      <c r="A3" s="12" t="s">
        <v>96</v>
      </c>
      <c r="B3" s="6">
        <v>1200</v>
      </c>
      <c r="C3" s="6">
        <v>247</v>
      </c>
      <c r="D3" s="6">
        <v>518</v>
      </c>
      <c r="E3" s="6">
        <v>457</v>
      </c>
      <c r="F3" s="7">
        <f>SUM(LtGovDemocraticPrimary23678[[#This Row],[Albany County Vote Results]:[Schenectady County Vote Results]])</f>
        <v>2422</v>
      </c>
    </row>
    <row r="4" spans="1:6" x14ac:dyDescent="0.25">
      <c r="A4" s="12" t="s">
        <v>97</v>
      </c>
      <c r="B4" s="6">
        <v>9436</v>
      </c>
      <c r="C4" s="6">
        <v>1151</v>
      </c>
      <c r="D4" s="6">
        <v>4355</v>
      </c>
      <c r="E4" s="6">
        <v>3309</v>
      </c>
      <c r="F4" s="7">
        <f>SUM(LtGovDemocraticPrimary23678[[#This Row],[Albany County Vote Results]:[Schenectady County Vote Results]])</f>
        <v>18251</v>
      </c>
    </row>
    <row r="5" spans="1:6" x14ac:dyDescent="0.25">
      <c r="A5" s="12" t="s">
        <v>53</v>
      </c>
      <c r="B5" s="6">
        <v>58</v>
      </c>
      <c r="C5" s="6">
        <v>2</v>
      </c>
      <c r="D5" s="6">
        <v>9</v>
      </c>
      <c r="E5" s="6">
        <v>10</v>
      </c>
      <c r="F5" s="7">
        <f>SUM(LtGovDemocraticPrimary23678[[#This Row],[Albany County Vote Results]:[Schenectady County Vote Results]])</f>
        <v>79</v>
      </c>
    </row>
    <row r="6" spans="1:6" x14ac:dyDescent="0.25">
      <c r="A6" s="12" t="s">
        <v>55</v>
      </c>
      <c r="B6" s="6">
        <v>39</v>
      </c>
      <c r="C6" s="6">
        <v>4</v>
      </c>
      <c r="D6" s="6">
        <v>5</v>
      </c>
      <c r="E6" s="6">
        <v>11</v>
      </c>
      <c r="F6" s="7">
        <f>SUM(LtGovDemocraticPrimary23678[[#This Row],[Albany County Vote Results]:[Schenectady County Vote Results]])</f>
        <v>59</v>
      </c>
    </row>
    <row r="7" spans="1:6" x14ac:dyDescent="0.25">
      <c r="A7" s="12" t="s">
        <v>54</v>
      </c>
      <c r="B7" s="6">
        <v>21</v>
      </c>
      <c r="C7" s="6">
        <v>0</v>
      </c>
      <c r="D7" s="6">
        <v>10</v>
      </c>
      <c r="E7" s="6">
        <v>23</v>
      </c>
      <c r="F7" s="7">
        <f>SUM(LtGovDemocraticPrimary23678[[#This Row],[Albany County Vote Results]:[Schenectady County Vote Results]])</f>
        <v>54</v>
      </c>
    </row>
    <row r="8" spans="1:6" x14ac:dyDescent="0.25">
      <c r="A8" s="13" t="s">
        <v>0</v>
      </c>
      <c r="B8" s="8">
        <f t="shared" ref="B8:D8" si="0">SUM(B3:B7)</f>
        <v>10754</v>
      </c>
      <c r="C8" s="8">
        <f t="shared" si="0"/>
        <v>1404</v>
      </c>
      <c r="D8" s="8">
        <f t="shared" si="0"/>
        <v>4897</v>
      </c>
      <c r="E8" s="8">
        <f>SUM(E3:E7)</f>
        <v>3810</v>
      </c>
      <c r="F8" s="9">
        <f>SUM(F3:F7)</f>
        <v>20865</v>
      </c>
    </row>
  </sheetData>
  <pageMargins left="0.45" right="0.45" top="0.75" bottom="0.75" header="0.3" footer="0.3"/>
  <pageSetup paperSize="5" orientation="landscape" horizontalDpi="4294967295" verticalDpi="4294967295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CD 2 REP</vt:lpstr>
      <vt:lpstr>CD 3 DEM</vt:lpstr>
      <vt:lpstr>CD 16 DEM</vt:lpstr>
      <vt:lpstr>CD 17 DEM</vt:lpstr>
      <vt:lpstr>CD 17 REP</vt:lpstr>
      <vt:lpstr>CD 17 CON</vt:lpstr>
      <vt:lpstr>CD 18 DEM</vt:lpstr>
      <vt:lpstr>CD 19 DEM</vt:lpstr>
      <vt:lpstr>CD 20 DEM</vt:lpstr>
      <vt:lpstr>CD 21 DEM</vt:lpstr>
      <vt:lpstr>CD 22 DEM</vt:lpstr>
      <vt:lpstr>CD 22 REP</vt:lpstr>
      <vt:lpstr>CD 23 REP</vt:lpstr>
      <vt:lpstr>CD 24 REP</vt:lpstr>
      <vt:lpstr>CD 26 DEM</vt:lpstr>
      <vt:lpstr>SD 34 DEM</vt:lpstr>
      <vt:lpstr>SD 44 REP</vt:lpstr>
      <vt:lpstr>SD 44 CON</vt:lpstr>
      <vt:lpstr>SD 48 CON</vt:lpstr>
      <vt:lpstr>SD 51 REP</vt:lpstr>
      <vt:lpstr>SD 52 DEM</vt:lpstr>
      <vt:lpstr>Revision History</vt:lpstr>
      <vt:lpstr>'CD 16 DEM'!Print_Titles</vt:lpstr>
      <vt:lpstr>'CD 17 CON'!Print_Titles</vt:lpstr>
      <vt:lpstr>'CD 17 DEM'!Print_Titles</vt:lpstr>
      <vt:lpstr>'CD 17 REP'!Print_Titles</vt:lpstr>
      <vt:lpstr>'CD 18 DEM'!Print_Titles</vt:lpstr>
      <vt:lpstr>'CD 19 DEM'!Print_Titles</vt:lpstr>
      <vt:lpstr>'CD 2 REP'!Print_Titles</vt:lpstr>
      <vt:lpstr>'CD 20 DEM'!Print_Titles</vt:lpstr>
      <vt:lpstr>'CD 21 DEM'!Print_Titles</vt:lpstr>
      <vt:lpstr>'CD 22 DEM'!Print_Titles</vt:lpstr>
      <vt:lpstr>'CD 22 REP'!Print_Titles</vt:lpstr>
      <vt:lpstr>'CD 23 REP'!Print_Titles</vt:lpstr>
      <vt:lpstr>'CD 24 REP'!Print_Titles</vt:lpstr>
      <vt:lpstr>'CD 26 DEM'!Print_Titles</vt:lpstr>
      <vt:lpstr>'CD 3 DEM'!Print_Titles</vt:lpstr>
      <vt:lpstr>'SD 34 DEM'!Print_Titles</vt:lpstr>
      <vt:lpstr>'SD 44 CON'!Print_Titles</vt:lpstr>
      <vt:lpstr>'SD 44 REP'!Print_Titles</vt:lpstr>
      <vt:lpstr>'SD 48 CON'!Print_Titles</vt:lpstr>
      <vt:lpstr>'SD 51 REP'!Print_Titles</vt:lpstr>
      <vt:lpstr>'SD 52 DEM'!Print_Titles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Connolly</dc:creator>
  <cp:lastModifiedBy>Joyce Cornell</cp:lastModifiedBy>
  <cp:lastPrinted>2018-10-01T16:15:24Z</cp:lastPrinted>
  <dcterms:created xsi:type="dcterms:W3CDTF">2018-02-06T22:30:43Z</dcterms:created>
  <dcterms:modified xsi:type="dcterms:W3CDTF">2022-09-29T13:55:56Z</dcterms:modified>
</cp:coreProperties>
</file>