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18 Election Year\April 24 Special Election\Results\"/>
    </mc:Choice>
  </mc:AlternateContent>
  <bookViews>
    <workbookView xWindow="0" yWindow="0" windowWidth="21600" windowHeight="10095" firstSheet="7" activeTab="10"/>
  </bookViews>
  <sheets>
    <sheet name="5th Assembly District" sheetId="1" r:id="rId1"/>
    <sheet name="10th Assembly District" sheetId="2" r:id="rId2"/>
    <sheet name="17th Assembly District" sheetId="3" r:id="rId3"/>
    <sheet name="39th Assembly District" sheetId="4" r:id="rId4"/>
    <sheet name="74th Assembly District" sheetId="5" r:id="rId5"/>
    <sheet name="80th Assembly District" sheetId="6" r:id="rId6"/>
    <sheet name="102nd Assembly District" sheetId="7" r:id="rId7"/>
    <sheet name="107th Assembly District" sheetId="8" r:id="rId8"/>
    <sheet name="142nd Assembly District" sheetId="9" r:id="rId9"/>
    <sheet name="32nd Senate District" sheetId="10" r:id="rId10"/>
    <sheet name="37th Senate District" sheetId="11" r:id="rId11"/>
  </sheets>
  <definedNames>
    <definedName name="_xlnm.Print_Area" localSheetId="1">'10th Assembly District'!$A$1:$D$13</definedName>
    <definedName name="_xlnm.Print_Area" localSheetId="2">'17th Assembly District'!$A$1:$D$13</definedName>
    <definedName name="_xlnm.Print_Area" localSheetId="0">'5th Assembly District'!$A$1:$D$11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1" l="1"/>
  <c r="C3" i="11"/>
  <c r="B12" i="11"/>
  <c r="C7" i="11"/>
  <c r="D3" i="11" s="1"/>
  <c r="C6" i="11"/>
  <c r="C5" i="11"/>
  <c r="D4" i="11" s="1"/>
  <c r="C10" i="11"/>
  <c r="C9" i="11"/>
  <c r="C8" i="11"/>
  <c r="C4" i="11"/>
  <c r="D4" i="10"/>
  <c r="D3" i="10"/>
  <c r="B9" i="10"/>
  <c r="C8" i="10"/>
  <c r="C7" i="10"/>
  <c r="C6" i="10"/>
  <c r="C5" i="10"/>
  <c r="D5" i="10" s="1"/>
  <c r="C4" i="10"/>
  <c r="C3" i="10"/>
  <c r="B12" i="9"/>
  <c r="C11" i="9"/>
  <c r="C10" i="9"/>
  <c r="C9" i="9"/>
  <c r="C8" i="9"/>
  <c r="C7" i="9"/>
  <c r="C6" i="9"/>
  <c r="C5" i="9"/>
  <c r="C4" i="9"/>
  <c r="C3" i="9"/>
  <c r="C13" i="8"/>
  <c r="D13" i="8"/>
  <c r="B13" i="8"/>
  <c r="E12" i="8"/>
  <c r="E11" i="8"/>
  <c r="E10" i="8"/>
  <c r="E9" i="8"/>
  <c r="E8" i="8"/>
  <c r="E7" i="8"/>
  <c r="E6" i="8"/>
  <c r="E5" i="8"/>
  <c r="E4" i="8"/>
  <c r="E3" i="8"/>
  <c r="H14" i="7"/>
  <c r="G14" i="7"/>
  <c r="F14" i="7"/>
  <c r="E14" i="7"/>
  <c r="D14" i="7"/>
  <c r="C14" i="7"/>
  <c r="B14" i="7"/>
  <c r="I13" i="7"/>
  <c r="I12" i="7"/>
  <c r="I11" i="7"/>
  <c r="I10" i="7"/>
  <c r="J10" i="7" s="1"/>
  <c r="I9" i="7"/>
  <c r="I8" i="7"/>
  <c r="I7" i="7"/>
  <c r="I6" i="7"/>
  <c r="I5" i="7"/>
  <c r="I4" i="7"/>
  <c r="I3" i="7"/>
  <c r="C12" i="11" l="1"/>
  <c r="C9" i="10"/>
  <c r="D4" i="9"/>
  <c r="D3" i="9"/>
  <c r="C12" i="9"/>
  <c r="E13" i="8"/>
  <c r="F4" i="8"/>
  <c r="F3" i="8"/>
  <c r="J4" i="7"/>
  <c r="J3" i="7"/>
  <c r="I14" i="7"/>
  <c r="B11" i="6"/>
  <c r="C10" i="6"/>
  <c r="C9" i="6"/>
  <c r="C8" i="6"/>
  <c r="C7" i="6"/>
  <c r="C6" i="6"/>
  <c r="C5" i="6"/>
  <c r="C4" i="6"/>
  <c r="C3" i="6"/>
  <c r="D5" i="5"/>
  <c r="B11" i="5"/>
  <c r="C10" i="5"/>
  <c r="C9" i="5"/>
  <c r="C8" i="5"/>
  <c r="C7" i="5"/>
  <c r="D7" i="5" s="1"/>
  <c r="C6" i="5"/>
  <c r="C5" i="5"/>
  <c r="C4" i="5"/>
  <c r="D4" i="5" s="1"/>
  <c r="C3" i="5"/>
  <c r="B9" i="4"/>
  <c r="C8" i="4"/>
  <c r="C7" i="4"/>
  <c r="C6" i="4"/>
  <c r="C5" i="4"/>
  <c r="C4" i="4"/>
  <c r="C3" i="4"/>
  <c r="D3" i="3"/>
  <c r="D4" i="3"/>
  <c r="B13" i="3"/>
  <c r="C12" i="3"/>
  <c r="C11" i="3"/>
  <c r="C10" i="3"/>
  <c r="C9" i="3"/>
  <c r="C8" i="3"/>
  <c r="C7" i="3"/>
  <c r="C6" i="3"/>
  <c r="C5" i="3"/>
  <c r="C4" i="3"/>
  <c r="C3" i="3"/>
  <c r="C7" i="2"/>
  <c r="C6" i="2"/>
  <c r="B13" i="2"/>
  <c r="C12" i="2"/>
  <c r="C11" i="2"/>
  <c r="C10" i="2"/>
  <c r="C9" i="2"/>
  <c r="C8" i="2"/>
  <c r="C5" i="2"/>
  <c r="D4" i="2" s="1"/>
  <c r="C4" i="2"/>
  <c r="C3" i="2"/>
  <c r="B11" i="1"/>
  <c r="C8" i="1"/>
  <c r="C3" i="1"/>
  <c r="C10" i="1"/>
  <c r="C9" i="1"/>
  <c r="C7" i="1"/>
  <c r="C6" i="1"/>
  <c r="C5" i="1"/>
  <c r="C4" i="1"/>
  <c r="D3" i="6" l="1"/>
  <c r="D4" i="6"/>
  <c r="C11" i="6"/>
  <c r="D3" i="5"/>
  <c r="C11" i="5"/>
  <c r="D3" i="4"/>
  <c r="C9" i="4"/>
  <c r="C13" i="3"/>
  <c r="D3" i="2"/>
  <c r="C13" i="2"/>
  <c r="D4" i="1"/>
  <c r="C11" i="1"/>
  <c r="D3" i="1"/>
</calcChain>
</file>

<file path=xl/sharedStrings.xml><?xml version="1.0" encoding="utf-8"?>
<sst xmlns="http://schemas.openxmlformats.org/spreadsheetml/2006/main" count="169" uniqueCount="96">
  <si>
    <t>Total Votes by County</t>
  </si>
  <si>
    <t>Part of Nassau County Vote Results</t>
  </si>
  <si>
    <t>Part of Suffolk County Vote Results</t>
  </si>
  <si>
    <t>Part of Queens County Vote Results</t>
  </si>
  <si>
    <t>Candidate Name (Party)</t>
  </si>
  <si>
    <t>Part of Bronx County Vote Results</t>
  </si>
  <si>
    <t>5th Assembly District - Special Election for State Assembly - April 24, 2018</t>
  </si>
  <si>
    <t>Blank</t>
  </si>
  <si>
    <t>Void</t>
  </si>
  <si>
    <t>Scattering</t>
  </si>
  <si>
    <t>Total Votes by Candidate</t>
  </si>
  <si>
    <t>Deborah L. Slinkosky (DEM)</t>
  </si>
  <si>
    <t>Douglas M. Smith (REP)</t>
  </si>
  <si>
    <t>Douglas M. Smith (CON)</t>
  </si>
  <si>
    <t>Douglas M. Smith (IND)</t>
  </si>
  <si>
    <t>Douglas M. Smith (REF)</t>
  </si>
  <si>
    <t>Total Votes by Party/Category</t>
  </si>
  <si>
    <t>10th Assembly District - Special Election for State Assembly - April 24, 2018</t>
  </si>
  <si>
    <t>Steve Stern (DEM)</t>
  </si>
  <si>
    <t>Janet L. Smitelli (REP)</t>
  </si>
  <si>
    <t>Janet L. Smitelli (CON)</t>
  </si>
  <si>
    <t>Steve Stern (WOR)</t>
  </si>
  <si>
    <t>Steve Stern (IND)</t>
  </si>
  <si>
    <t>Steve Stern (WEP)</t>
  </si>
  <si>
    <t>Steve Stern (REF)</t>
  </si>
  <si>
    <t>17th Assembly District - Special Election for State Assembly - April 24, 2018</t>
  </si>
  <si>
    <t>Matthew W. Malin (DEM)</t>
  </si>
  <si>
    <t>John K. Mikulin (REP)</t>
  </si>
  <si>
    <t>Matthew W. Malin (WOR)</t>
  </si>
  <si>
    <t>Matthew W. Malin (WEP)</t>
  </si>
  <si>
    <t>John K. Mikulin (CON)</t>
  </si>
  <si>
    <t>John K. Mikulin (IND)</t>
  </si>
  <si>
    <t>John K. Mikulin (REF)</t>
  </si>
  <si>
    <t>39th Assembly District - Special Election for State Assembly - April 24, 2018</t>
  </si>
  <si>
    <t>Ari Espinal (DEM)</t>
  </si>
  <si>
    <t>Ari Espinal (WOR)</t>
  </si>
  <si>
    <t>Ari Espinal (WEP)</t>
  </si>
  <si>
    <t>74th Assembly District - Special Election for State Assembly - April 24, 2018</t>
  </si>
  <si>
    <t>Part of New York County Vote Results</t>
  </si>
  <si>
    <t>Harvey Epstein (DEM)</t>
  </si>
  <si>
    <t>Bryan Cooper (REP)</t>
  </si>
  <si>
    <t>Adrienne R. Craig-Williams (GRN)</t>
  </si>
  <si>
    <t>Harvey Epstein (WOR)</t>
  </si>
  <si>
    <t>Juan Pagan (REF)</t>
  </si>
  <si>
    <t>80th Assembly District - Special Election for State Assembly - April 24, 2018</t>
  </si>
  <si>
    <t>Nathalia Fernandez (DEM)</t>
  </si>
  <si>
    <t>Gene DeFrancis (REP)</t>
  </si>
  <si>
    <t>Gene DeFrancis (CON)</t>
  </si>
  <si>
    <t>Gene DeFrancis (REF)</t>
  </si>
  <si>
    <t>Nathalia Fernandez (IND)</t>
  </si>
  <si>
    <t>102nd Assembly District - Special Election for State Assembly - April 24, 2018</t>
  </si>
  <si>
    <t>Greene County Vote Results</t>
  </si>
  <si>
    <t>Schoharie County Vote Results</t>
  </si>
  <si>
    <t>Part of Albany County Vote Results</t>
  </si>
  <si>
    <t>Part of Columbia County Vote Results</t>
  </si>
  <si>
    <t>Part of Delaware County Vote Results</t>
  </si>
  <si>
    <t>Part of Otsego County Vote Results</t>
  </si>
  <si>
    <t>Part of Ulster County Vote Results</t>
  </si>
  <si>
    <t>Aidan S. O'Connor, Jr. (DEM)</t>
  </si>
  <si>
    <t>Christopher Tague (REP)</t>
  </si>
  <si>
    <t>Wesley D. Laraway (BCP)</t>
  </si>
  <si>
    <t>Aidan S. O'Connor, Jr. (WOR)</t>
  </si>
  <si>
    <t>Aidan S. O'Connor, Jr. (WEP)</t>
  </si>
  <si>
    <t>Christopher Tague (CON)</t>
  </si>
  <si>
    <t>Christopher Tague (IND)</t>
  </si>
  <si>
    <t>Christopher Tague (REF)</t>
  </si>
  <si>
    <t>107th Assembly District - Special Election for State Assembly - April 24, 2018</t>
  </si>
  <si>
    <t>Part of Rensselaer County Vote Results</t>
  </si>
  <si>
    <t>Part of Washington County Vote Results</t>
  </si>
  <si>
    <t>Cynthia Doran (DEM)</t>
  </si>
  <si>
    <t>Jacob C. Ashby (REP)</t>
  </si>
  <si>
    <t>Cynthia Doran (WOR)</t>
  </si>
  <si>
    <t>Cynthia Doran (WEP)</t>
  </si>
  <si>
    <t>Jacob C. Ashby (CON)</t>
  </si>
  <si>
    <t>Jacob C. Ashby (IND)</t>
  </si>
  <si>
    <t>Jacob C. Ashby (REF)</t>
  </si>
  <si>
    <t>142nd Assembly District - Special Election for State Assembly - April 24, 2018</t>
  </si>
  <si>
    <t>Part of Erie County Vote Results</t>
  </si>
  <si>
    <t>Patrick B. Burke (DEM)</t>
  </si>
  <si>
    <t>Erik T. Bohen (REP)</t>
  </si>
  <si>
    <t>Patrick B. Burke (WOR)</t>
  </si>
  <si>
    <t>Patrick B. Burke (REF)</t>
  </si>
  <si>
    <t>Erik T. Bohen (CON)</t>
  </si>
  <si>
    <t>Erik T. Bohen (IND)</t>
  </si>
  <si>
    <t>32nd Senate District - Special Election for State Senator - April 24, 2018</t>
  </si>
  <si>
    <t>Luis Sepulveda (DEM)</t>
  </si>
  <si>
    <t>Patrick Delices (REP)</t>
  </si>
  <si>
    <t>Pamela Stewart-Martinez (REF)</t>
  </si>
  <si>
    <t>37th Senate District - Special Election for State Senator - April 24, 2018</t>
  </si>
  <si>
    <t>Part of Westchester County Vote Results</t>
  </si>
  <si>
    <t>Shelley Mayer (DEM)</t>
  </si>
  <si>
    <t>Julie Killian (REP)</t>
  </si>
  <si>
    <t>Shelley Mayer (WOR)</t>
  </si>
  <si>
    <t>Shelley Mayer (WEP)</t>
  </si>
  <si>
    <t>Julie Killian (CON)</t>
  </si>
  <si>
    <t>Julie Killian (REF)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</si>
</sst>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3" xfId="0" applyNumberFormat="1" applyFont="1" applyFill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3" fontId="2" fillId="6" borderId="3" xfId="0" applyNumberFormat="1" applyFont="1" applyFill="1" applyBorder="1" applyAlignment="1">
      <alignment vertical="top"/>
    </xf>
    <xf numFmtId="3" fontId="2" fillId="6" borderId="8" xfId="0" applyNumberFormat="1" applyFont="1" applyFill="1" applyBorder="1" applyAlignment="1">
      <alignment vertical="top"/>
    </xf>
    <xf numFmtId="3" fontId="3" fillId="0" borderId="3" xfId="0" applyNumberFormat="1" applyFont="1" applyBorder="1" applyAlignment="1">
      <alignment vertical="top"/>
    </xf>
  </cellXfs>
  <cellStyles count="1">
    <cellStyle name="Normal" xfId="0" builtinId="0"/>
  </cellStyles>
  <dxfs count="107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D5Special" displayName="AD5Special" ref="A2:D11" totalsRowShown="0" headerRowDxfId="106" dataDxfId="104" headerRowBorderDxfId="105" tableBorderDxfId="103" totalsRowBorderDxfId="102">
  <autoFilter ref="A2:D11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101"/>
    <tableColumn id="2" name="Part of Suffolk County Vote Results" dataDxfId="100"/>
    <tableColumn id="4" name="Total Votes by Party/Category" dataDxfId="99"/>
    <tableColumn id="10" name="Total Votes by Candidate" dataDxfId="98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id="5" name="SD32Special" displayName="SD32Special" ref="A2:D9" totalsRowShown="0" headerRowDxfId="17" dataDxfId="15" headerRowBorderDxfId="16" tableBorderDxfId="14" totalsRowBorderDxfId="13">
  <autoFilter ref="A2:D9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12"/>
    <tableColumn id="7" name="Part of Bronx County Vote Results" dataDxfId="11"/>
    <tableColumn id="4" name="Total Votes by Party/Category" dataDxfId="10"/>
    <tableColumn id="10" name="Total Votes by Candidate" dataDxfId="9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id="6" name="SD37Special" displayName="SD37Special" ref="A2:D12" totalsRowShown="0" headerRowDxfId="8" dataDxfId="6" headerRowBorderDxfId="7" tableBorderDxfId="5" totalsRowBorderDxfId="4">
  <autoFilter ref="A2:D12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3"/>
    <tableColumn id="7" name="Part of Westchester County Vote Results" dataDxfId="2"/>
    <tableColumn id="4" name="Total Votes by Party/Category" dataDxfId="1"/>
    <tableColumn id="10" name="Total Votes by Candidate" dataDxfId="0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id="11" name="AD10Special" displayName="AD10Special" ref="A2:D13" totalsRowShown="0" headerRowDxfId="97" dataDxfId="95" headerRowBorderDxfId="96" tableBorderDxfId="94" totalsRowBorderDxfId="93">
  <autoFilter ref="A2:D13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92"/>
    <tableColumn id="2" name="Part of Suffolk County Vote Results" dataDxfId="91"/>
    <tableColumn id="4" name="Total Votes by Party/Category" dataDxfId="90"/>
    <tableColumn id="10" name="Total Votes by Candidate" dataDxfId="89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id="12" name="AD17Special" displayName="AD17Special" ref="A2:D13" totalsRowShown="0" headerRowDxfId="88" dataDxfId="86" headerRowBorderDxfId="87" tableBorderDxfId="85" totalsRowBorderDxfId="84">
  <autoFilter ref="A2:D13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83"/>
    <tableColumn id="2" name="Part of Nassau County Vote Results" dataDxfId="82"/>
    <tableColumn id="4" name="Total Votes by Party/Category" dataDxfId="81"/>
    <tableColumn id="10" name="Total Votes by Candidate" dataDxfId="80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id="13" name="AD39Special" displayName="AD39Special" ref="A2:D9" totalsRowShown="0" headerRowDxfId="79" dataDxfId="77" headerRowBorderDxfId="78" tableBorderDxfId="76" totalsRowBorderDxfId="75">
  <autoFilter ref="A2:D9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74"/>
    <tableColumn id="2" name="Part of Queens County Vote Results" dataDxfId="73"/>
    <tableColumn id="4" name="Total Votes by Party/Category" dataDxfId="72"/>
    <tableColumn id="10" name="Total Votes by Candidate" dataDxfId="71">
      <calculatedColumnFormula>SUM(AD39Special[[#This Row],[Total Votes by Party/Category]]+C4+C5)</calculatedColumnFormula>
    </tableColumn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id="14" name="AD74Special" displayName="AD74Special" ref="A2:D11" totalsRowShown="0" headerRowDxfId="70" dataDxfId="68" headerRowBorderDxfId="69" tableBorderDxfId="67" totalsRowBorderDxfId="66">
  <autoFilter ref="A2:D11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65"/>
    <tableColumn id="2" name="Part of New York County Vote Results" dataDxfId="64"/>
    <tableColumn id="4" name="Total Votes by Party/Category" dataDxfId="63"/>
    <tableColumn id="10" name="Total Votes by Candidate" dataDxfId="62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id="16" name="AD80Special" displayName="AD80Special" ref="A2:D11" totalsRowShown="0" headerRowDxfId="61" dataDxfId="59" headerRowBorderDxfId="60" tableBorderDxfId="58" totalsRowBorderDxfId="57">
  <autoFilter ref="A2:D11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56"/>
    <tableColumn id="2" name="Part of Bronx County Vote Results" dataDxfId="55"/>
    <tableColumn id="4" name="Total Votes by Party/Category" dataDxfId="54"/>
    <tableColumn id="10" name="Total Votes by Candidate" dataDxfId="53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id="2" name="AD102Special" displayName="AD102Special" ref="A2:J14" totalsRowShown="0" headerRowDxfId="52" dataDxfId="50" headerRowBorderDxfId="51" tableBorderDxfId="49" totalsRowBorderDxfId="48">
  <autoFilter ref="A2:J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Candidate Name (Party)" dataDxfId="47"/>
    <tableColumn id="2" name="Greene County Vote Results" dataDxfId="46"/>
    <tableColumn id="11" name="Schoharie County Vote Results" dataDxfId="45"/>
    <tableColumn id="9" name="Part of Albany County Vote Results" dataDxfId="44"/>
    <tableColumn id="8" name="Part of Columbia County Vote Results" dataDxfId="43"/>
    <tableColumn id="7" name="Part of Delaware County Vote Results" dataDxfId="42"/>
    <tableColumn id="6" name="Part of Otsego County Vote Results" dataDxfId="41"/>
    <tableColumn id="5" name="Part of Ulster County Vote Results" dataDxfId="40"/>
    <tableColumn id="4" name="Total Votes by Party/Category" dataDxfId="39"/>
    <tableColumn id="10" name="Total Votes by Candidate" dataDxfId="38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id="3" name="AD107Special" displayName="AD107Special" ref="A2:F13" totalsRowShown="0" headerRowDxfId="37" dataDxfId="35" headerRowBorderDxfId="36" tableBorderDxfId="34" totalsRowBorderDxfId="33">
  <autoFilter ref="A2:F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ndidate Name (Party)" dataDxfId="32"/>
    <tableColumn id="7" name="Part of Columbia County Vote Results" dataDxfId="31"/>
    <tableColumn id="6" name="Part of Rensselaer County Vote Results" dataDxfId="30"/>
    <tableColumn id="5" name="Part of Washington County Vote Results" dataDxfId="29"/>
    <tableColumn id="4" name="Total Votes by Party/Category" dataDxfId="28"/>
    <tableColumn id="10" name="Total Votes by Candidate" dataDxfId="27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id="4" name="AD142Special" displayName="AD142Special" ref="A2:D12" totalsRowShown="0" headerRowDxfId="26" dataDxfId="24" headerRowBorderDxfId="25" tableBorderDxfId="23" totalsRowBorderDxfId="22">
  <autoFilter ref="A2:D12">
    <filterColumn colId="0" hiddenButton="1"/>
    <filterColumn colId="1" hiddenButton="1"/>
    <filterColumn colId="2" hiddenButton="1"/>
    <filterColumn colId="3" hiddenButton="1"/>
  </autoFilter>
  <tableColumns count="4">
    <tableColumn id="1" name="Candidate Name (Party)" dataDxfId="21"/>
    <tableColumn id="7" name="Part of Erie County Vote Results" dataDxfId="20"/>
    <tableColumn id="4" name="Total Votes by Party/Category" dataDxfId="19"/>
    <tableColumn id="10" name="Total Votes by Candidate" dataDxfId="18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6</v>
      </c>
    </row>
    <row r="2" spans="1:4" s="2" customFormat="1" ht="27.75" customHeight="1" x14ac:dyDescent="0.25">
      <c r="A2" s="5" t="s">
        <v>4</v>
      </c>
      <c r="B2" s="9" t="s">
        <v>2</v>
      </c>
      <c r="C2" s="10" t="s">
        <v>16</v>
      </c>
      <c r="D2" s="10" t="s">
        <v>10</v>
      </c>
    </row>
    <row r="3" spans="1:4" x14ac:dyDescent="0.25">
      <c r="A3" s="11" t="s">
        <v>11</v>
      </c>
      <c r="B3" s="6">
        <v>1767</v>
      </c>
      <c r="C3" s="13">
        <f>SUM(AD5Special[[#This Row],[Part of Suffolk County Vote Results]])</f>
        <v>1767</v>
      </c>
      <c r="D3" s="7">
        <f>SUM(AD5Special[[#This Row],[Total Votes by Party/Category]])</f>
        <v>1767</v>
      </c>
    </row>
    <row r="4" spans="1:4" x14ac:dyDescent="0.25">
      <c r="A4" s="11" t="s">
        <v>12</v>
      </c>
      <c r="B4" s="6">
        <v>2212</v>
      </c>
      <c r="C4" s="13">
        <f>SUM(AD5Special[[#This Row],[Part of Suffolk County Vote Results]])</f>
        <v>2212</v>
      </c>
      <c r="D4" s="7">
        <f>SUM(AD5Special[[#This Row],[Total Votes by Party/Category]]+C5+C6+C7)</f>
        <v>3031</v>
      </c>
    </row>
    <row r="5" spans="1:4" x14ac:dyDescent="0.25">
      <c r="A5" s="11" t="s">
        <v>13</v>
      </c>
      <c r="B5" s="6">
        <v>621</v>
      </c>
      <c r="C5" s="13">
        <f>SUM(AD5Special[[#This Row],[Part of Suffolk County Vote Results]])</f>
        <v>621</v>
      </c>
      <c r="D5" s="13"/>
    </row>
    <row r="6" spans="1:4" x14ac:dyDescent="0.25">
      <c r="A6" s="11" t="s">
        <v>14</v>
      </c>
      <c r="B6" s="6">
        <v>177</v>
      </c>
      <c r="C6" s="13">
        <f>SUM(AD5Special[[#This Row],[Part of Suffolk County Vote Results]])</f>
        <v>177</v>
      </c>
      <c r="D6" s="13"/>
    </row>
    <row r="7" spans="1:4" x14ac:dyDescent="0.25">
      <c r="A7" s="11" t="s">
        <v>15</v>
      </c>
      <c r="B7" s="6">
        <v>21</v>
      </c>
      <c r="C7" s="13">
        <f>SUM(AD5Special[[#This Row],[Part of Suffolk County Vote Results]])</f>
        <v>21</v>
      </c>
      <c r="D7" s="13"/>
    </row>
    <row r="8" spans="1:4" x14ac:dyDescent="0.25">
      <c r="A8" s="11" t="s">
        <v>7</v>
      </c>
      <c r="B8" s="6">
        <v>1</v>
      </c>
      <c r="C8" s="13">
        <f>SUM(AD5Special[[#This Row],[Part of Suffolk County Vote Results]])</f>
        <v>1</v>
      </c>
      <c r="D8" s="13"/>
    </row>
    <row r="9" spans="1:4" x14ac:dyDescent="0.25">
      <c r="A9" s="11" t="s">
        <v>8</v>
      </c>
      <c r="B9" s="6">
        <v>1</v>
      </c>
      <c r="C9" s="13">
        <f>SUM(AD5Special[[#This Row],[Part of Suffolk County Vote Results]])</f>
        <v>1</v>
      </c>
      <c r="D9" s="13"/>
    </row>
    <row r="10" spans="1:4" x14ac:dyDescent="0.25">
      <c r="A10" s="11" t="s">
        <v>9</v>
      </c>
      <c r="B10" s="6">
        <v>5</v>
      </c>
      <c r="C10" s="13">
        <f>SUM(AD5Special[[#This Row],[Part of Suffolk County Vote Results]])</f>
        <v>5</v>
      </c>
      <c r="D10" s="13"/>
    </row>
    <row r="11" spans="1:4" x14ac:dyDescent="0.25">
      <c r="A11" s="12" t="s">
        <v>0</v>
      </c>
      <c r="B11" s="8">
        <f>SUM(B3:B10)</f>
        <v>4805</v>
      </c>
      <c r="C11" s="14">
        <f>SUM(C3:C10)</f>
        <v>4805</v>
      </c>
      <c r="D11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84</v>
      </c>
    </row>
    <row r="2" spans="1:4" s="2" customFormat="1" ht="27.75" customHeight="1" x14ac:dyDescent="0.25">
      <c r="A2" s="5" t="s">
        <v>4</v>
      </c>
      <c r="B2" s="9" t="s">
        <v>5</v>
      </c>
      <c r="C2" s="10" t="s">
        <v>16</v>
      </c>
      <c r="D2" s="10" t="s">
        <v>10</v>
      </c>
    </row>
    <row r="3" spans="1:4" x14ac:dyDescent="0.25">
      <c r="A3" s="11" t="s">
        <v>85</v>
      </c>
      <c r="B3" s="15">
        <v>3263</v>
      </c>
      <c r="C3" s="13">
        <f>SUM(SD32Special[[#This Row],[Part of Bronx County Vote Results]])</f>
        <v>3263</v>
      </c>
      <c r="D3" s="7">
        <f>SUM(SD32Special[[#This Row],[Total Votes by Party/Category]])</f>
        <v>3263</v>
      </c>
    </row>
    <row r="4" spans="1:4" x14ac:dyDescent="0.25">
      <c r="A4" s="11" t="s">
        <v>86</v>
      </c>
      <c r="B4" s="15">
        <v>105</v>
      </c>
      <c r="C4" s="13">
        <f>SUM(SD32Special[[#This Row],[Part of Bronx County Vote Results]])</f>
        <v>105</v>
      </c>
      <c r="D4" s="7">
        <f>SUM(SD32Special[[#This Row],[Total Votes by Party/Category]])</f>
        <v>105</v>
      </c>
    </row>
    <row r="5" spans="1:4" x14ac:dyDescent="0.25">
      <c r="A5" s="11" t="s">
        <v>87</v>
      </c>
      <c r="B5" s="15">
        <v>271</v>
      </c>
      <c r="C5" s="13">
        <f>SUM(SD32Special[[#This Row],[Part of Bronx County Vote Results]])</f>
        <v>271</v>
      </c>
      <c r="D5" s="7">
        <f>SUM(SD32Special[[#This Row],[Total Votes by Party/Category]])</f>
        <v>271</v>
      </c>
    </row>
    <row r="6" spans="1:4" x14ac:dyDescent="0.25">
      <c r="A6" s="11" t="s">
        <v>7</v>
      </c>
      <c r="B6" s="15">
        <v>0</v>
      </c>
      <c r="C6" s="13">
        <f>SUM(SD32Special[[#This Row],[Part of Bronx County Vote Results]])</f>
        <v>0</v>
      </c>
      <c r="D6" s="13"/>
    </row>
    <row r="7" spans="1:4" x14ac:dyDescent="0.25">
      <c r="A7" s="11" t="s">
        <v>8</v>
      </c>
      <c r="B7" s="15">
        <v>93</v>
      </c>
      <c r="C7" s="13">
        <f>SUM(SD32Special[[#This Row],[Part of Bronx County Vote Results]])</f>
        <v>93</v>
      </c>
      <c r="D7" s="13"/>
    </row>
    <row r="8" spans="1:4" x14ac:dyDescent="0.25">
      <c r="A8" s="11" t="s">
        <v>9</v>
      </c>
      <c r="B8" s="15">
        <v>11</v>
      </c>
      <c r="C8" s="13">
        <f>SUM(SD32Special[[#This Row],[Part of Bronx County Vote Results]])</f>
        <v>11</v>
      </c>
      <c r="D8" s="13"/>
    </row>
    <row r="9" spans="1:4" x14ac:dyDescent="0.25">
      <c r="A9" s="12" t="s">
        <v>0</v>
      </c>
      <c r="B9" s="8">
        <f>SUM(B3:B8)</f>
        <v>3743</v>
      </c>
      <c r="C9" s="14">
        <f>SUM(C3:C8)</f>
        <v>3743</v>
      </c>
      <c r="D9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zoomScaleNormal="100" workbookViewId="0"/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88</v>
      </c>
    </row>
    <row r="2" spans="1:4" s="2" customFormat="1" ht="27.75" customHeight="1" x14ac:dyDescent="0.25">
      <c r="A2" s="5" t="s">
        <v>4</v>
      </c>
      <c r="B2" s="9" t="s">
        <v>89</v>
      </c>
      <c r="C2" s="10" t="s">
        <v>16</v>
      </c>
      <c r="D2" s="10" t="s">
        <v>10</v>
      </c>
    </row>
    <row r="3" spans="1:4" x14ac:dyDescent="0.25">
      <c r="A3" s="11" t="s">
        <v>90</v>
      </c>
      <c r="B3" s="15">
        <v>26829</v>
      </c>
      <c r="C3" s="13">
        <f>SUM(SD37Special[[#This Row],[Part of Westchester County Vote Results]])</f>
        <v>26829</v>
      </c>
      <c r="D3" s="7">
        <f>SUM(SD37Special[[#This Row],[Total Votes by Party/Category]])+C6+C7</f>
        <v>28358</v>
      </c>
    </row>
    <row r="4" spans="1:4" x14ac:dyDescent="0.25">
      <c r="A4" s="11" t="s">
        <v>91</v>
      </c>
      <c r="B4" s="15">
        <v>17600</v>
      </c>
      <c r="C4" s="13">
        <f>SUM(SD37Special[[#This Row],[Part of Westchester County Vote Results]])</f>
        <v>17600</v>
      </c>
      <c r="D4" s="7">
        <f>SUM(SD37Special[[#This Row],[Total Votes by Party/Category]])+C5+C8</f>
        <v>20876</v>
      </c>
    </row>
    <row r="5" spans="1:4" x14ac:dyDescent="0.25">
      <c r="A5" s="11" t="s">
        <v>94</v>
      </c>
      <c r="B5" s="15">
        <v>2872</v>
      </c>
      <c r="C5" s="13">
        <f>SUM(SD37Special[[#This Row],[Part of Westchester County Vote Results]])</f>
        <v>2872</v>
      </c>
      <c r="D5" s="13"/>
    </row>
    <row r="6" spans="1:4" x14ac:dyDescent="0.25">
      <c r="A6" s="11" t="s">
        <v>92</v>
      </c>
      <c r="B6" s="15">
        <v>1066</v>
      </c>
      <c r="C6" s="13">
        <f>SUM(SD37Special[[#This Row],[Part of Westchester County Vote Results]])</f>
        <v>1066</v>
      </c>
      <c r="D6" s="13"/>
    </row>
    <row r="7" spans="1:4" x14ac:dyDescent="0.25">
      <c r="A7" s="11" t="s">
        <v>93</v>
      </c>
      <c r="B7" s="15">
        <v>463</v>
      </c>
      <c r="C7" s="13">
        <f>SUM(SD37Special[[#This Row],[Part of Westchester County Vote Results]])</f>
        <v>463</v>
      </c>
      <c r="D7" s="13"/>
    </row>
    <row r="8" spans="1:4" x14ac:dyDescent="0.25">
      <c r="A8" s="11" t="s">
        <v>95</v>
      </c>
      <c r="B8" s="15">
        <v>404</v>
      </c>
      <c r="C8" s="13">
        <f>SUM(SD37Special[[#This Row],[Part of Westchester County Vote Results]])</f>
        <v>404</v>
      </c>
      <c r="D8" s="13"/>
    </row>
    <row r="9" spans="1:4" x14ac:dyDescent="0.25">
      <c r="A9" s="11" t="s">
        <v>7</v>
      </c>
      <c r="B9" s="15">
        <v>0</v>
      </c>
      <c r="C9" s="13">
        <f>SUM(SD37Special[[#This Row],[Part of Westchester County Vote Results]])</f>
        <v>0</v>
      </c>
      <c r="D9" s="13"/>
    </row>
    <row r="10" spans="1:4" x14ac:dyDescent="0.25">
      <c r="A10" s="11" t="s">
        <v>8</v>
      </c>
      <c r="B10" s="15">
        <v>152</v>
      </c>
      <c r="C10" s="13">
        <f>SUM(SD37Special[[#This Row],[Part of Westchester County Vote Results]])</f>
        <v>152</v>
      </c>
      <c r="D10" s="13"/>
    </row>
    <row r="11" spans="1:4" x14ac:dyDescent="0.25">
      <c r="A11" s="11" t="s">
        <v>9</v>
      </c>
      <c r="B11" s="15">
        <v>28</v>
      </c>
      <c r="C11" s="13">
        <f>SUM(SD37Special[[#This Row],[Part of Westchester County Vote Results]])</f>
        <v>28</v>
      </c>
      <c r="D11" s="13"/>
    </row>
    <row r="12" spans="1:4" x14ac:dyDescent="0.25">
      <c r="A12" s="12" t="s">
        <v>0</v>
      </c>
      <c r="B12" s="8">
        <f>SUM(B3:B11)</f>
        <v>49414</v>
      </c>
      <c r="C12" s="14">
        <f>SUM(C3:C11)</f>
        <v>49414</v>
      </c>
      <c r="D12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17</v>
      </c>
    </row>
    <row r="2" spans="1:4" s="2" customFormat="1" ht="27.75" customHeight="1" x14ac:dyDescent="0.25">
      <c r="A2" s="5" t="s">
        <v>4</v>
      </c>
      <c r="B2" s="9" t="s">
        <v>2</v>
      </c>
      <c r="C2" s="10" t="s">
        <v>16</v>
      </c>
      <c r="D2" s="10" t="s">
        <v>10</v>
      </c>
    </row>
    <row r="3" spans="1:4" x14ac:dyDescent="0.25">
      <c r="A3" s="11" t="s">
        <v>18</v>
      </c>
      <c r="B3" s="6">
        <v>5477</v>
      </c>
      <c r="C3" s="13">
        <f>SUM(AD10Special[[#This Row],[Part of Suffolk County Vote Results]])</f>
        <v>5477</v>
      </c>
      <c r="D3" s="7">
        <f>SUM(AD10Special[[#This Row],[Total Votes by Party/Category]]+C6+C7+C8+C9)</f>
        <v>6058</v>
      </c>
    </row>
    <row r="4" spans="1:4" x14ac:dyDescent="0.25">
      <c r="A4" s="11" t="s">
        <v>19</v>
      </c>
      <c r="B4" s="6">
        <v>3356</v>
      </c>
      <c r="C4" s="13">
        <f>SUM(AD10Special[[#This Row],[Part of Suffolk County Vote Results]])</f>
        <v>3356</v>
      </c>
      <c r="D4" s="7">
        <f>SUM(AD10Special[[#This Row],[Total Votes by Party/Category]]+C5)</f>
        <v>4199</v>
      </c>
    </row>
    <row r="5" spans="1:4" x14ac:dyDescent="0.25">
      <c r="A5" s="11" t="s">
        <v>20</v>
      </c>
      <c r="B5" s="6">
        <v>843</v>
      </c>
      <c r="C5" s="13">
        <f>SUM(AD10Special[[#This Row],[Part of Suffolk County Vote Results]])</f>
        <v>843</v>
      </c>
      <c r="D5" s="13"/>
    </row>
    <row r="6" spans="1:4" x14ac:dyDescent="0.25">
      <c r="A6" s="11" t="s">
        <v>21</v>
      </c>
      <c r="B6" s="6">
        <v>223</v>
      </c>
      <c r="C6" s="13">
        <f>SUM(AD10Special[[#This Row],[Part of Suffolk County Vote Results]])</f>
        <v>223</v>
      </c>
      <c r="D6" s="13"/>
    </row>
    <row r="7" spans="1:4" x14ac:dyDescent="0.25">
      <c r="A7" s="11" t="s">
        <v>22</v>
      </c>
      <c r="B7" s="6">
        <v>205</v>
      </c>
      <c r="C7" s="13">
        <f>SUM(AD10Special[[#This Row],[Part of Suffolk County Vote Results]])</f>
        <v>205</v>
      </c>
      <c r="D7" s="13"/>
    </row>
    <row r="8" spans="1:4" x14ac:dyDescent="0.25">
      <c r="A8" s="11" t="s">
        <v>23</v>
      </c>
      <c r="B8" s="6">
        <v>120</v>
      </c>
      <c r="C8" s="13">
        <f>SUM(AD10Special[[#This Row],[Part of Suffolk County Vote Results]])</f>
        <v>120</v>
      </c>
      <c r="D8" s="13"/>
    </row>
    <row r="9" spans="1:4" x14ac:dyDescent="0.25">
      <c r="A9" s="11" t="s">
        <v>24</v>
      </c>
      <c r="B9" s="6">
        <v>33</v>
      </c>
      <c r="C9" s="13">
        <f>SUM(AD10Special[[#This Row],[Part of Suffolk County Vote Results]])</f>
        <v>33</v>
      </c>
      <c r="D9" s="13"/>
    </row>
    <row r="10" spans="1:4" x14ac:dyDescent="0.25">
      <c r="A10" s="11" t="s">
        <v>7</v>
      </c>
      <c r="B10" s="6">
        <v>6</v>
      </c>
      <c r="C10" s="13">
        <f>SUM(AD10Special[[#This Row],[Part of Suffolk County Vote Results]])</f>
        <v>6</v>
      </c>
      <c r="D10" s="13"/>
    </row>
    <row r="11" spans="1:4" x14ac:dyDescent="0.25">
      <c r="A11" s="11" t="s">
        <v>8</v>
      </c>
      <c r="B11" s="6">
        <v>4</v>
      </c>
      <c r="C11" s="13">
        <f>SUM(AD10Special[[#This Row],[Part of Suffolk County Vote Results]])</f>
        <v>4</v>
      </c>
      <c r="D11" s="13"/>
    </row>
    <row r="12" spans="1:4" x14ac:dyDescent="0.25">
      <c r="A12" s="11" t="s">
        <v>9</v>
      </c>
      <c r="B12" s="6">
        <v>3</v>
      </c>
      <c r="C12" s="13">
        <f>SUM(AD10Special[[#This Row],[Part of Suffolk County Vote Results]])</f>
        <v>3</v>
      </c>
      <c r="D12" s="13"/>
    </row>
    <row r="13" spans="1:4" x14ac:dyDescent="0.25">
      <c r="A13" s="12" t="s">
        <v>0</v>
      </c>
      <c r="B13" s="8">
        <f>SUM(B3:B12)</f>
        <v>10270</v>
      </c>
      <c r="C13" s="14">
        <f>SUM(C3:C12)</f>
        <v>10270</v>
      </c>
      <c r="D13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25</v>
      </c>
    </row>
    <row r="2" spans="1:4" s="2" customFormat="1" ht="27.75" customHeight="1" x14ac:dyDescent="0.25">
      <c r="A2" s="5" t="s">
        <v>4</v>
      </c>
      <c r="B2" s="9" t="s">
        <v>1</v>
      </c>
      <c r="C2" s="10" t="s">
        <v>16</v>
      </c>
      <c r="D2" s="10" t="s">
        <v>10</v>
      </c>
    </row>
    <row r="3" spans="1:4" x14ac:dyDescent="0.25">
      <c r="A3" s="11" t="s">
        <v>26</v>
      </c>
      <c r="B3" s="6">
        <v>1118</v>
      </c>
      <c r="C3" s="13">
        <f>SUM(AD17Special[[#This Row],[Part of Nassau County Vote Results]])</f>
        <v>1118</v>
      </c>
      <c r="D3" s="7">
        <f>SUM(AD17Special[[#This Row],[Total Votes by Party/Category]]+C6+C8)</f>
        <v>1215</v>
      </c>
    </row>
    <row r="4" spans="1:4" x14ac:dyDescent="0.25">
      <c r="A4" s="11" t="s">
        <v>27</v>
      </c>
      <c r="B4" s="6">
        <v>1743</v>
      </c>
      <c r="C4" s="13">
        <f>SUM(AD17Special[[#This Row],[Part of Nassau County Vote Results]])</f>
        <v>1743</v>
      </c>
      <c r="D4" s="7">
        <f>SUM(AD17Special[[#This Row],[Total Votes by Party/Category]]+C5+C7+C9)</f>
        <v>2143</v>
      </c>
    </row>
    <row r="5" spans="1:4" x14ac:dyDescent="0.25">
      <c r="A5" s="11" t="s">
        <v>30</v>
      </c>
      <c r="B5" s="6">
        <v>340</v>
      </c>
      <c r="C5" s="13">
        <f>SUM(AD17Special[[#This Row],[Part of Nassau County Vote Results]])</f>
        <v>340</v>
      </c>
      <c r="D5" s="13"/>
    </row>
    <row r="6" spans="1:4" x14ac:dyDescent="0.25">
      <c r="A6" s="11" t="s">
        <v>28</v>
      </c>
      <c r="B6" s="6">
        <v>60</v>
      </c>
      <c r="C6" s="13">
        <f>SUM(AD17Special[[#This Row],[Part of Nassau County Vote Results]])</f>
        <v>60</v>
      </c>
      <c r="D6" s="13"/>
    </row>
    <row r="7" spans="1:4" x14ac:dyDescent="0.25">
      <c r="A7" s="11" t="s">
        <v>31</v>
      </c>
      <c r="B7" s="6">
        <v>51</v>
      </c>
      <c r="C7" s="13">
        <f>SUM(AD17Special[[#This Row],[Part of Nassau County Vote Results]])</f>
        <v>51</v>
      </c>
      <c r="D7" s="13"/>
    </row>
    <row r="8" spans="1:4" x14ac:dyDescent="0.25">
      <c r="A8" s="11" t="s">
        <v>29</v>
      </c>
      <c r="B8" s="6">
        <v>37</v>
      </c>
      <c r="C8" s="13">
        <f>SUM(AD17Special[[#This Row],[Part of Nassau County Vote Results]])</f>
        <v>37</v>
      </c>
      <c r="D8" s="13"/>
    </row>
    <row r="9" spans="1:4" x14ac:dyDescent="0.25">
      <c r="A9" s="11" t="s">
        <v>32</v>
      </c>
      <c r="B9" s="6">
        <v>9</v>
      </c>
      <c r="C9" s="13">
        <f>SUM(AD17Special[[#This Row],[Part of Nassau County Vote Results]])</f>
        <v>9</v>
      </c>
      <c r="D9" s="13"/>
    </row>
    <row r="10" spans="1:4" x14ac:dyDescent="0.25">
      <c r="A10" s="11" t="s">
        <v>7</v>
      </c>
      <c r="B10" s="6">
        <v>0</v>
      </c>
      <c r="C10" s="13">
        <f>SUM(AD17Special[[#This Row],[Part of Nassau County Vote Results]])</f>
        <v>0</v>
      </c>
      <c r="D10" s="13"/>
    </row>
    <row r="11" spans="1:4" x14ac:dyDescent="0.25">
      <c r="A11" s="11" t="s">
        <v>8</v>
      </c>
      <c r="B11" s="6">
        <v>3</v>
      </c>
      <c r="C11" s="13">
        <f>SUM(AD17Special[[#This Row],[Part of Nassau County Vote Results]])</f>
        <v>3</v>
      </c>
      <c r="D11" s="13"/>
    </row>
    <row r="12" spans="1:4" x14ac:dyDescent="0.25">
      <c r="A12" s="11" t="s">
        <v>9</v>
      </c>
      <c r="B12" s="6">
        <v>26</v>
      </c>
      <c r="C12" s="13">
        <f>SUM(AD17Special[[#This Row],[Part of Nassau County Vote Results]])</f>
        <v>26</v>
      </c>
      <c r="D12" s="13"/>
    </row>
    <row r="13" spans="1:4" x14ac:dyDescent="0.25">
      <c r="A13" s="12" t="s">
        <v>0</v>
      </c>
      <c r="B13" s="8">
        <f>SUM(B3:B12)</f>
        <v>3387</v>
      </c>
      <c r="C13" s="14">
        <f>SUM(C3:C12)</f>
        <v>3387</v>
      </c>
      <c r="D13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33</v>
      </c>
    </row>
    <row r="2" spans="1:4" s="2" customFormat="1" ht="27.75" customHeight="1" x14ac:dyDescent="0.25">
      <c r="A2" s="5" t="s">
        <v>4</v>
      </c>
      <c r="B2" s="9" t="s">
        <v>3</v>
      </c>
      <c r="C2" s="10" t="s">
        <v>16</v>
      </c>
      <c r="D2" s="10" t="s">
        <v>10</v>
      </c>
    </row>
    <row r="3" spans="1:4" x14ac:dyDescent="0.25">
      <c r="A3" s="11" t="s">
        <v>34</v>
      </c>
      <c r="B3" s="6">
        <v>655</v>
      </c>
      <c r="C3" s="13">
        <f>SUM(AD39Special[[#This Row],[Part of Queens County Vote Results]])</f>
        <v>655</v>
      </c>
      <c r="D3" s="7">
        <f>SUM(AD39Special[[#This Row],[Total Votes by Party/Category]]+C4+C5)</f>
        <v>778</v>
      </c>
    </row>
    <row r="4" spans="1:4" x14ac:dyDescent="0.25">
      <c r="A4" s="11" t="s">
        <v>35</v>
      </c>
      <c r="B4" s="6">
        <v>104</v>
      </c>
      <c r="C4" s="13">
        <f>SUM(AD39Special[[#This Row],[Part of Queens County Vote Results]])</f>
        <v>104</v>
      </c>
      <c r="D4" s="13"/>
    </row>
    <row r="5" spans="1:4" x14ac:dyDescent="0.25">
      <c r="A5" s="11" t="s">
        <v>36</v>
      </c>
      <c r="B5" s="6">
        <v>19</v>
      </c>
      <c r="C5" s="13">
        <f>SUM(AD39Special[[#This Row],[Part of Queens County Vote Results]])</f>
        <v>19</v>
      </c>
      <c r="D5" s="13"/>
    </row>
    <row r="6" spans="1:4" x14ac:dyDescent="0.25">
      <c r="A6" s="11" t="s">
        <v>7</v>
      </c>
      <c r="B6" s="6">
        <v>0</v>
      </c>
      <c r="C6" s="13">
        <f>SUM(AD39Special[[#This Row],[Part of Queens County Vote Results]])</f>
        <v>0</v>
      </c>
      <c r="D6" s="13"/>
    </row>
    <row r="7" spans="1:4" x14ac:dyDescent="0.25">
      <c r="A7" s="11" t="s">
        <v>8</v>
      </c>
      <c r="B7" s="6">
        <v>11</v>
      </c>
      <c r="C7" s="13">
        <f>SUM(AD39Special[[#This Row],[Part of Queens County Vote Results]])</f>
        <v>11</v>
      </c>
      <c r="D7" s="13"/>
    </row>
    <row r="8" spans="1:4" x14ac:dyDescent="0.25">
      <c r="A8" s="11" t="s">
        <v>9</v>
      </c>
      <c r="B8" s="6">
        <v>66</v>
      </c>
      <c r="C8" s="13">
        <f>SUM(AD39Special[[#This Row],[Part of Queens County Vote Results]])</f>
        <v>66</v>
      </c>
      <c r="D8" s="13"/>
    </row>
    <row r="9" spans="1:4" x14ac:dyDescent="0.25">
      <c r="A9" s="12" t="s">
        <v>0</v>
      </c>
      <c r="B9" s="8">
        <f>SUM(B3:B8)</f>
        <v>855</v>
      </c>
      <c r="C9" s="14">
        <f>SUM(C3:C8)</f>
        <v>855</v>
      </c>
      <c r="D9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37</v>
      </c>
    </row>
    <row r="2" spans="1:4" s="2" customFormat="1" ht="27.75" customHeight="1" x14ac:dyDescent="0.25">
      <c r="A2" s="5" t="s">
        <v>4</v>
      </c>
      <c r="B2" s="9" t="s">
        <v>38</v>
      </c>
      <c r="C2" s="10" t="s">
        <v>16</v>
      </c>
      <c r="D2" s="10" t="s">
        <v>10</v>
      </c>
    </row>
    <row r="3" spans="1:4" x14ac:dyDescent="0.25">
      <c r="A3" s="11" t="s">
        <v>39</v>
      </c>
      <c r="B3" s="6">
        <v>3541</v>
      </c>
      <c r="C3" s="13">
        <f>SUM(AD74Special[[#This Row],[Part of New York County Vote Results]])</f>
        <v>3541</v>
      </c>
      <c r="D3" s="7">
        <f>SUM(AD74Special[[#This Row],[Total Votes by Party/Category]]+C6)</f>
        <v>4157</v>
      </c>
    </row>
    <row r="4" spans="1:4" x14ac:dyDescent="0.25">
      <c r="A4" s="11" t="s">
        <v>40</v>
      </c>
      <c r="B4" s="6">
        <v>248</v>
      </c>
      <c r="C4" s="13">
        <f>SUM(AD74Special[[#This Row],[Part of New York County Vote Results]])</f>
        <v>248</v>
      </c>
      <c r="D4" s="7">
        <f>SUM(AD74Special[[#This Row],[Total Votes by Party/Category]])</f>
        <v>248</v>
      </c>
    </row>
    <row r="5" spans="1:4" x14ac:dyDescent="0.25">
      <c r="A5" s="11" t="s">
        <v>41</v>
      </c>
      <c r="B5" s="6">
        <v>104</v>
      </c>
      <c r="C5" s="13">
        <f>SUM(AD74Special[[#This Row],[Part of New York County Vote Results]])</f>
        <v>104</v>
      </c>
      <c r="D5" s="7">
        <f>SUM(AD74Special[[#This Row],[Total Votes by Party/Category]])</f>
        <v>104</v>
      </c>
    </row>
    <row r="6" spans="1:4" x14ac:dyDescent="0.25">
      <c r="A6" s="11" t="s">
        <v>42</v>
      </c>
      <c r="B6" s="6">
        <v>616</v>
      </c>
      <c r="C6" s="13">
        <f>SUM(AD74Special[[#This Row],[Part of New York County Vote Results]])</f>
        <v>616</v>
      </c>
      <c r="D6" s="13"/>
    </row>
    <row r="7" spans="1:4" x14ac:dyDescent="0.25">
      <c r="A7" s="11" t="s">
        <v>43</v>
      </c>
      <c r="B7" s="6">
        <v>103</v>
      </c>
      <c r="C7" s="13">
        <f>SUM(AD74Special[[#This Row],[Part of New York County Vote Results]])</f>
        <v>103</v>
      </c>
      <c r="D7" s="7">
        <f>SUM(AD74Special[[#This Row],[Total Votes by Party/Category]])</f>
        <v>103</v>
      </c>
    </row>
    <row r="8" spans="1:4" x14ac:dyDescent="0.25">
      <c r="A8" s="11" t="s">
        <v>7</v>
      </c>
      <c r="B8" s="6">
        <v>0</v>
      </c>
      <c r="C8" s="13">
        <f>SUM(AD74Special[[#This Row],[Part of New York County Vote Results]])</f>
        <v>0</v>
      </c>
      <c r="D8" s="13"/>
    </row>
    <row r="9" spans="1:4" x14ac:dyDescent="0.25">
      <c r="A9" s="11" t="s">
        <v>8</v>
      </c>
      <c r="B9" s="6">
        <v>17</v>
      </c>
      <c r="C9" s="13">
        <f>SUM(AD74Special[[#This Row],[Part of New York County Vote Results]])</f>
        <v>17</v>
      </c>
      <c r="D9" s="13"/>
    </row>
    <row r="10" spans="1:4" x14ac:dyDescent="0.25">
      <c r="A10" s="11" t="s">
        <v>9</v>
      </c>
      <c r="B10" s="6">
        <v>13</v>
      </c>
      <c r="C10" s="13">
        <f>SUM(AD74Special[[#This Row],[Part of New York County Vote Results]])</f>
        <v>13</v>
      </c>
      <c r="D10" s="13"/>
    </row>
    <row r="11" spans="1:4" x14ac:dyDescent="0.25">
      <c r="A11" s="12" t="s">
        <v>0</v>
      </c>
      <c r="B11" s="8">
        <f>SUM(B3:B10)</f>
        <v>4642</v>
      </c>
      <c r="C11" s="14">
        <f>SUM(C3:C10)</f>
        <v>4642</v>
      </c>
      <c r="D11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44</v>
      </c>
    </row>
    <row r="2" spans="1:4" s="2" customFormat="1" ht="27.75" customHeight="1" x14ac:dyDescent="0.25">
      <c r="A2" s="5" t="s">
        <v>4</v>
      </c>
      <c r="B2" s="9" t="s">
        <v>5</v>
      </c>
      <c r="C2" s="10" t="s">
        <v>16</v>
      </c>
      <c r="D2" s="10" t="s">
        <v>10</v>
      </c>
    </row>
    <row r="3" spans="1:4" x14ac:dyDescent="0.25">
      <c r="A3" s="11" t="s">
        <v>45</v>
      </c>
      <c r="B3" s="6">
        <v>1917</v>
      </c>
      <c r="C3" s="13">
        <f>SUM(AD80Special[[#This Row],[Part of Bronx County Vote Results]])</f>
        <v>1917</v>
      </c>
      <c r="D3" s="7">
        <f>SUM(AD80Special[[#This Row],[Total Votes by Party/Category]]+C6)</f>
        <v>1977</v>
      </c>
    </row>
    <row r="4" spans="1:4" x14ac:dyDescent="0.25">
      <c r="A4" s="11" t="s">
        <v>46</v>
      </c>
      <c r="B4" s="6">
        <v>335</v>
      </c>
      <c r="C4" s="13">
        <f>SUM(AD80Special[[#This Row],[Part of Bronx County Vote Results]])</f>
        <v>335</v>
      </c>
      <c r="D4" s="7">
        <f>SUM(AD80Special[[#This Row],[Total Votes by Party/Category]]+C5+C7)</f>
        <v>461</v>
      </c>
    </row>
    <row r="5" spans="1:4" x14ac:dyDescent="0.25">
      <c r="A5" s="11" t="s">
        <v>47</v>
      </c>
      <c r="B5" s="6">
        <v>99</v>
      </c>
      <c r="C5" s="13">
        <f>SUM(AD80Special[[#This Row],[Part of Bronx County Vote Results]])</f>
        <v>99</v>
      </c>
      <c r="D5" s="13"/>
    </row>
    <row r="6" spans="1:4" x14ac:dyDescent="0.25">
      <c r="A6" s="11" t="s">
        <v>49</v>
      </c>
      <c r="B6" s="6">
        <v>60</v>
      </c>
      <c r="C6" s="13">
        <f>SUM(AD80Special[[#This Row],[Part of Bronx County Vote Results]])</f>
        <v>60</v>
      </c>
      <c r="D6" s="13"/>
    </row>
    <row r="7" spans="1:4" x14ac:dyDescent="0.25">
      <c r="A7" s="11" t="s">
        <v>48</v>
      </c>
      <c r="B7" s="6">
        <v>27</v>
      </c>
      <c r="C7" s="13">
        <f>SUM(AD80Special[[#This Row],[Part of Bronx County Vote Results]])</f>
        <v>27</v>
      </c>
      <c r="D7" s="13"/>
    </row>
    <row r="8" spans="1:4" x14ac:dyDescent="0.25">
      <c r="A8" s="11" t="s">
        <v>7</v>
      </c>
      <c r="B8" s="6">
        <v>0</v>
      </c>
      <c r="C8" s="13">
        <f>SUM(AD80Special[[#This Row],[Part of Bronx County Vote Results]])</f>
        <v>0</v>
      </c>
      <c r="D8" s="13"/>
    </row>
    <row r="9" spans="1:4" x14ac:dyDescent="0.25">
      <c r="A9" s="11" t="s">
        <v>8</v>
      </c>
      <c r="B9" s="6">
        <v>20</v>
      </c>
      <c r="C9" s="13">
        <f>SUM(AD80Special[[#This Row],[Part of Bronx County Vote Results]])</f>
        <v>20</v>
      </c>
      <c r="D9" s="13"/>
    </row>
    <row r="10" spans="1:4" x14ac:dyDescent="0.25">
      <c r="A10" s="11" t="s">
        <v>9</v>
      </c>
      <c r="B10" s="6">
        <v>9</v>
      </c>
      <c r="C10" s="13">
        <f>SUM(AD80Special[[#This Row],[Part of Bronx County Vote Results]])</f>
        <v>9</v>
      </c>
      <c r="D10" s="13"/>
    </row>
    <row r="11" spans="1:4" x14ac:dyDescent="0.25">
      <c r="A11" s="12" t="s">
        <v>0</v>
      </c>
      <c r="B11" s="8">
        <f>SUM(B3:B10)</f>
        <v>2467</v>
      </c>
      <c r="C11" s="14">
        <f>SUM(C3:C10)</f>
        <v>2467</v>
      </c>
      <c r="D11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8" width="12.7109375" style="1" customWidth="1"/>
    <col min="9" max="10" width="12.7109375" customWidth="1"/>
  </cols>
  <sheetData>
    <row r="1" spans="1:10" s="4" customFormat="1" ht="24.95" customHeight="1" x14ac:dyDescent="0.25">
      <c r="A1" s="3" t="s">
        <v>50</v>
      </c>
    </row>
    <row r="2" spans="1:10" s="2" customFormat="1" ht="51.75" x14ac:dyDescent="0.25">
      <c r="A2" s="5" t="s">
        <v>4</v>
      </c>
      <c r="B2" s="9" t="s">
        <v>51</v>
      </c>
      <c r="C2" s="9" t="s">
        <v>52</v>
      </c>
      <c r="D2" s="9" t="s">
        <v>53</v>
      </c>
      <c r="E2" s="9" t="s">
        <v>54</v>
      </c>
      <c r="F2" s="9" t="s">
        <v>55</v>
      </c>
      <c r="G2" s="9" t="s">
        <v>56</v>
      </c>
      <c r="H2" s="9" t="s">
        <v>57</v>
      </c>
      <c r="I2" s="10" t="s">
        <v>16</v>
      </c>
      <c r="J2" s="10" t="s">
        <v>10</v>
      </c>
    </row>
    <row r="3" spans="1:10" x14ac:dyDescent="0.25">
      <c r="A3" s="11" t="s">
        <v>58</v>
      </c>
      <c r="B3" s="6">
        <v>3332</v>
      </c>
      <c r="C3" s="6">
        <v>1437</v>
      </c>
      <c r="D3" s="6">
        <v>620</v>
      </c>
      <c r="E3" s="15">
        <v>266</v>
      </c>
      <c r="F3" s="15">
        <v>672</v>
      </c>
      <c r="G3" s="15">
        <v>240</v>
      </c>
      <c r="H3" s="15">
        <v>1205</v>
      </c>
      <c r="I3" s="13">
        <f>SUM(AD102Special[[#This Row],[Greene County Vote Results]:[Part of Ulster County Vote Results]])</f>
        <v>7772</v>
      </c>
      <c r="J3" s="7">
        <f>SUM(AD102Special[[#This Row],[Total Votes by Party/Category]]+I6+I8)</f>
        <v>8997</v>
      </c>
    </row>
    <row r="4" spans="1:10" x14ac:dyDescent="0.25">
      <c r="A4" s="11" t="s">
        <v>59</v>
      </c>
      <c r="B4" s="6">
        <v>2957</v>
      </c>
      <c r="C4" s="15">
        <v>1937</v>
      </c>
      <c r="D4" s="15">
        <v>474</v>
      </c>
      <c r="E4" s="15">
        <v>241</v>
      </c>
      <c r="F4" s="15">
        <v>514</v>
      </c>
      <c r="G4" s="15">
        <v>230</v>
      </c>
      <c r="H4" s="15">
        <v>560</v>
      </c>
      <c r="I4" s="13">
        <f>SUM(AD102Special[[#This Row],[Greene County Vote Results]:[Part of Ulster County Vote Results]])</f>
        <v>6913</v>
      </c>
      <c r="J4" s="7">
        <f>SUM(AD102Special[[#This Row],[Total Votes by Party/Category]]+I5+I7+I9)</f>
        <v>9156</v>
      </c>
    </row>
    <row r="5" spans="1:10" x14ac:dyDescent="0.25">
      <c r="A5" s="11" t="s">
        <v>63</v>
      </c>
      <c r="B5" s="6">
        <v>715</v>
      </c>
      <c r="C5" s="15">
        <v>400</v>
      </c>
      <c r="D5" s="15">
        <v>174</v>
      </c>
      <c r="E5" s="15">
        <v>56</v>
      </c>
      <c r="F5" s="15">
        <v>94</v>
      </c>
      <c r="G5" s="15">
        <v>50</v>
      </c>
      <c r="H5" s="15">
        <v>176</v>
      </c>
      <c r="I5" s="13">
        <f>SUM(AD102Special[[#This Row],[Greene County Vote Results]:[Part of Ulster County Vote Results]])</f>
        <v>1665</v>
      </c>
      <c r="J5" s="13"/>
    </row>
    <row r="6" spans="1:10" x14ac:dyDescent="0.25">
      <c r="A6" s="11" t="s">
        <v>61</v>
      </c>
      <c r="B6" s="6">
        <v>378</v>
      </c>
      <c r="C6" s="15">
        <v>168</v>
      </c>
      <c r="D6" s="15">
        <v>76</v>
      </c>
      <c r="E6" s="15">
        <v>33</v>
      </c>
      <c r="F6" s="15">
        <v>58</v>
      </c>
      <c r="G6" s="15">
        <v>24</v>
      </c>
      <c r="H6" s="15">
        <v>135</v>
      </c>
      <c r="I6" s="13">
        <f>SUM(AD102Special[[#This Row],[Greene County Vote Results]:[Part of Ulster County Vote Results]])</f>
        <v>872</v>
      </c>
      <c r="J6" s="13"/>
    </row>
    <row r="7" spans="1:10" x14ac:dyDescent="0.25">
      <c r="A7" s="11" t="s">
        <v>64</v>
      </c>
      <c r="B7" s="6">
        <v>183</v>
      </c>
      <c r="C7" s="15">
        <v>165</v>
      </c>
      <c r="D7" s="15">
        <v>39</v>
      </c>
      <c r="E7" s="15">
        <v>15</v>
      </c>
      <c r="F7" s="15">
        <v>35</v>
      </c>
      <c r="G7" s="15">
        <v>13</v>
      </c>
      <c r="H7" s="15">
        <v>37</v>
      </c>
      <c r="I7" s="13">
        <f>SUM(AD102Special[[#This Row],[Greene County Vote Results]:[Part of Ulster County Vote Results]])</f>
        <v>487</v>
      </c>
      <c r="J7" s="13"/>
    </row>
    <row r="8" spans="1:10" x14ac:dyDescent="0.25">
      <c r="A8" s="11" t="s">
        <v>62</v>
      </c>
      <c r="B8" s="6">
        <v>161</v>
      </c>
      <c r="C8" s="15">
        <v>79</v>
      </c>
      <c r="D8" s="15">
        <v>29</v>
      </c>
      <c r="E8" s="15">
        <v>7</v>
      </c>
      <c r="F8" s="15">
        <v>25</v>
      </c>
      <c r="G8" s="15">
        <v>11</v>
      </c>
      <c r="H8" s="15">
        <v>41</v>
      </c>
      <c r="I8" s="13">
        <f>SUM(AD102Special[[#This Row],[Greene County Vote Results]:[Part of Ulster County Vote Results]])</f>
        <v>353</v>
      </c>
      <c r="J8" s="13"/>
    </row>
    <row r="9" spans="1:10" x14ac:dyDescent="0.25">
      <c r="A9" s="11" t="s">
        <v>65</v>
      </c>
      <c r="B9" s="6">
        <v>39</v>
      </c>
      <c r="C9" s="15">
        <v>27</v>
      </c>
      <c r="D9" s="15">
        <v>3</v>
      </c>
      <c r="E9" s="15">
        <v>2</v>
      </c>
      <c r="F9" s="15">
        <v>11</v>
      </c>
      <c r="G9" s="15">
        <v>3</v>
      </c>
      <c r="H9" s="15">
        <v>6</v>
      </c>
      <c r="I9" s="13">
        <f>SUM(AD102Special[[#This Row],[Greene County Vote Results]:[Part of Ulster County Vote Results]])</f>
        <v>91</v>
      </c>
      <c r="J9" s="13"/>
    </row>
    <row r="10" spans="1:10" x14ac:dyDescent="0.25">
      <c r="A10" s="11" t="s">
        <v>60</v>
      </c>
      <c r="B10" s="6">
        <v>118</v>
      </c>
      <c r="C10" s="15">
        <v>1598</v>
      </c>
      <c r="D10" s="15">
        <v>77</v>
      </c>
      <c r="E10" s="15">
        <v>3</v>
      </c>
      <c r="F10" s="15">
        <v>62</v>
      </c>
      <c r="G10" s="15">
        <v>37</v>
      </c>
      <c r="H10" s="15">
        <v>19</v>
      </c>
      <c r="I10" s="13">
        <f>SUM(AD102Special[[#This Row],[Greene County Vote Results]:[Part of Ulster County Vote Results]])</f>
        <v>1914</v>
      </c>
      <c r="J10" s="7">
        <f>SUM(AD102Special[[#This Row],[Total Votes by Party/Category]])</f>
        <v>1914</v>
      </c>
    </row>
    <row r="11" spans="1:10" x14ac:dyDescent="0.25">
      <c r="A11" s="11" t="s">
        <v>7</v>
      </c>
      <c r="B11" s="6">
        <v>3</v>
      </c>
      <c r="C11" s="15">
        <v>8</v>
      </c>
      <c r="D11" s="15">
        <v>0</v>
      </c>
      <c r="E11" s="15">
        <v>0</v>
      </c>
      <c r="F11" s="15">
        <v>0</v>
      </c>
      <c r="G11" s="15">
        <v>1</v>
      </c>
      <c r="H11" s="15">
        <v>0</v>
      </c>
      <c r="I11" s="13">
        <f>SUM(AD102Special[[#This Row],[Greene County Vote Results]:[Part of Ulster County Vote Results]])</f>
        <v>12</v>
      </c>
      <c r="J11" s="13"/>
    </row>
    <row r="12" spans="1:10" x14ac:dyDescent="0.25">
      <c r="A12" s="11" t="s">
        <v>8</v>
      </c>
      <c r="B12" s="6">
        <v>1</v>
      </c>
      <c r="C12" s="15">
        <v>4</v>
      </c>
      <c r="D12" s="15">
        <v>3</v>
      </c>
      <c r="E12" s="15">
        <v>1</v>
      </c>
      <c r="F12" s="15">
        <v>0</v>
      </c>
      <c r="G12" s="15">
        <v>1</v>
      </c>
      <c r="H12" s="15">
        <v>3</v>
      </c>
      <c r="I12" s="13">
        <f>SUM(AD102Special[[#This Row],[Greene County Vote Results]:[Part of Ulster County Vote Results]])</f>
        <v>13</v>
      </c>
      <c r="J12" s="13"/>
    </row>
    <row r="13" spans="1:10" x14ac:dyDescent="0.25">
      <c r="A13" s="11" t="s">
        <v>9</v>
      </c>
      <c r="B13" s="6">
        <v>3</v>
      </c>
      <c r="C13" s="15">
        <v>5</v>
      </c>
      <c r="D13" s="15">
        <v>0</v>
      </c>
      <c r="E13" s="15">
        <v>0</v>
      </c>
      <c r="F13" s="15">
        <v>3</v>
      </c>
      <c r="G13" s="15">
        <v>0</v>
      </c>
      <c r="H13" s="15">
        <v>0</v>
      </c>
      <c r="I13" s="13">
        <f>SUM(AD102Special[[#This Row],[Greene County Vote Results]:[Part of Ulster County Vote Results]])</f>
        <v>11</v>
      </c>
      <c r="J13" s="13"/>
    </row>
    <row r="14" spans="1:10" x14ac:dyDescent="0.25">
      <c r="A14" s="12" t="s">
        <v>0</v>
      </c>
      <c r="B14" s="8">
        <f>SUM(B3:B13)</f>
        <v>7890</v>
      </c>
      <c r="C14" s="8">
        <f t="shared" ref="C14:H14" si="0">SUM(C3:C13)</f>
        <v>5828</v>
      </c>
      <c r="D14" s="8">
        <f t="shared" si="0"/>
        <v>1495</v>
      </c>
      <c r="E14" s="8">
        <f t="shared" si="0"/>
        <v>624</v>
      </c>
      <c r="F14" s="8">
        <f t="shared" si="0"/>
        <v>1474</v>
      </c>
      <c r="G14" s="8">
        <f t="shared" si="0"/>
        <v>610</v>
      </c>
      <c r="H14" s="8">
        <f t="shared" si="0"/>
        <v>2182</v>
      </c>
      <c r="I14" s="14">
        <f>SUM(I3:I13)</f>
        <v>20103</v>
      </c>
      <c r="J14" s="14"/>
    </row>
  </sheetData>
  <pageMargins left="0.25" right="0.25" top="0.5" bottom="0.25" header="0.3" footer="0.3"/>
  <pageSetup scale="87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4" width="21" style="1" customWidth="1"/>
    <col min="5" max="6" width="18.85546875" customWidth="1"/>
  </cols>
  <sheetData>
    <row r="1" spans="1:6" s="4" customFormat="1" ht="24.95" customHeight="1" x14ac:dyDescent="0.25">
      <c r="A1" s="3" t="s">
        <v>66</v>
      </c>
    </row>
    <row r="2" spans="1:6" s="2" customFormat="1" ht="27.75" customHeight="1" x14ac:dyDescent="0.25">
      <c r="A2" s="5" t="s">
        <v>4</v>
      </c>
      <c r="B2" s="9" t="s">
        <v>54</v>
      </c>
      <c r="C2" s="9" t="s">
        <v>67</v>
      </c>
      <c r="D2" s="9" t="s">
        <v>68</v>
      </c>
      <c r="E2" s="10" t="s">
        <v>16</v>
      </c>
      <c r="F2" s="10" t="s">
        <v>10</v>
      </c>
    </row>
    <row r="3" spans="1:6" x14ac:dyDescent="0.25">
      <c r="A3" s="11" t="s">
        <v>69</v>
      </c>
      <c r="B3" s="15">
        <v>1758</v>
      </c>
      <c r="C3" s="15">
        <v>4794</v>
      </c>
      <c r="D3" s="15">
        <v>367</v>
      </c>
      <c r="E3" s="13">
        <f>SUM(AD107Special[[#This Row],[Part of Columbia County Vote Results]:[Part of Washington County Vote Results]])</f>
        <v>6919</v>
      </c>
      <c r="F3" s="7">
        <f>SUM(AD107Special[[#This Row],[Total Votes by Party/Category]]+E6+E8)</f>
        <v>8061</v>
      </c>
    </row>
    <row r="4" spans="1:6" x14ac:dyDescent="0.25">
      <c r="A4" s="11" t="s">
        <v>70</v>
      </c>
      <c r="B4" s="15">
        <v>990</v>
      </c>
      <c r="C4" s="15">
        <v>4644</v>
      </c>
      <c r="D4" s="15">
        <v>199</v>
      </c>
      <c r="E4" s="13">
        <f>SUM(AD107Special[[#This Row],[Part of Columbia County Vote Results]:[Part of Washington County Vote Results]])</f>
        <v>5833</v>
      </c>
      <c r="F4" s="7">
        <f>SUM(AD107Special[[#This Row],[Total Votes by Party/Category]]+E5+E7+E9)</f>
        <v>8235</v>
      </c>
    </row>
    <row r="5" spans="1:6" x14ac:dyDescent="0.25">
      <c r="A5" s="11" t="s">
        <v>73</v>
      </c>
      <c r="B5" s="15">
        <v>275</v>
      </c>
      <c r="C5" s="15">
        <v>1261</v>
      </c>
      <c r="D5" s="15">
        <v>41</v>
      </c>
      <c r="E5" s="13">
        <f>SUM(AD107Special[[#This Row],[Part of Columbia County Vote Results]:[Part of Washington County Vote Results]])</f>
        <v>1577</v>
      </c>
      <c r="F5" s="13"/>
    </row>
    <row r="6" spans="1:6" x14ac:dyDescent="0.25">
      <c r="A6" s="11" t="s">
        <v>71</v>
      </c>
      <c r="B6" s="15">
        <v>186</v>
      </c>
      <c r="C6" s="15">
        <v>486</v>
      </c>
      <c r="D6" s="15">
        <v>35</v>
      </c>
      <c r="E6" s="13">
        <f>SUM(AD107Special[[#This Row],[Part of Columbia County Vote Results]:[Part of Washington County Vote Results]])</f>
        <v>707</v>
      </c>
      <c r="F6" s="13"/>
    </row>
    <row r="7" spans="1:6" x14ac:dyDescent="0.25">
      <c r="A7" s="11" t="s">
        <v>74</v>
      </c>
      <c r="B7" s="15">
        <v>91</v>
      </c>
      <c r="C7" s="15">
        <v>625</v>
      </c>
      <c r="D7" s="15">
        <v>11</v>
      </c>
      <c r="E7" s="13">
        <f>SUM(AD107Special[[#This Row],[Part of Columbia County Vote Results]:[Part of Washington County Vote Results]])</f>
        <v>727</v>
      </c>
      <c r="F7" s="13"/>
    </row>
    <row r="8" spans="1:6" x14ac:dyDescent="0.25">
      <c r="A8" s="11" t="s">
        <v>72</v>
      </c>
      <c r="B8" s="15">
        <v>110</v>
      </c>
      <c r="C8" s="15">
        <v>308</v>
      </c>
      <c r="D8" s="15">
        <v>17</v>
      </c>
      <c r="E8" s="13">
        <f>SUM(AD107Special[[#This Row],[Part of Columbia County Vote Results]:[Part of Washington County Vote Results]])</f>
        <v>435</v>
      </c>
      <c r="F8" s="13"/>
    </row>
    <row r="9" spans="1:6" x14ac:dyDescent="0.25">
      <c r="A9" s="11" t="s">
        <v>75</v>
      </c>
      <c r="B9" s="15">
        <v>9</v>
      </c>
      <c r="C9" s="15">
        <v>87</v>
      </c>
      <c r="D9" s="15">
        <v>2</v>
      </c>
      <c r="E9" s="13">
        <f>SUM(AD107Special[[#This Row],[Part of Columbia County Vote Results]:[Part of Washington County Vote Results]])</f>
        <v>98</v>
      </c>
      <c r="F9" s="13"/>
    </row>
    <row r="10" spans="1:6" x14ac:dyDescent="0.25">
      <c r="A10" s="11" t="s">
        <v>7</v>
      </c>
      <c r="B10" s="15">
        <v>0</v>
      </c>
      <c r="C10" s="15">
        <v>0</v>
      </c>
      <c r="D10" s="15">
        <v>0</v>
      </c>
      <c r="E10" s="13">
        <f>SUM(AD107Special[[#This Row],[Part of Columbia County Vote Results]:[Part of Washington County Vote Results]])</f>
        <v>0</v>
      </c>
      <c r="F10" s="13"/>
    </row>
    <row r="11" spans="1:6" x14ac:dyDescent="0.25">
      <c r="A11" s="11" t="s">
        <v>8</v>
      </c>
      <c r="B11" s="15">
        <v>5</v>
      </c>
      <c r="C11" s="15">
        <v>16</v>
      </c>
      <c r="D11" s="15">
        <v>0</v>
      </c>
      <c r="E11" s="13">
        <f>SUM(AD107Special[[#This Row],[Part of Columbia County Vote Results]:[Part of Washington County Vote Results]])</f>
        <v>21</v>
      </c>
      <c r="F11" s="13"/>
    </row>
    <row r="12" spans="1:6" x14ac:dyDescent="0.25">
      <c r="A12" s="11" t="s">
        <v>9</v>
      </c>
      <c r="B12" s="15">
        <v>7</v>
      </c>
      <c r="C12" s="15">
        <v>0</v>
      </c>
      <c r="D12" s="15">
        <v>1</v>
      </c>
      <c r="E12" s="13">
        <f>SUM(AD107Special[[#This Row],[Part of Columbia County Vote Results]:[Part of Washington County Vote Results]])</f>
        <v>8</v>
      </c>
      <c r="F12" s="13"/>
    </row>
    <row r="13" spans="1:6" x14ac:dyDescent="0.25">
      <c r="A13" s="12" t="s">
        <v>0</v>
      </c>
      <c r="B13" s="8">
        <f>SUM(B3:B12)</f>
        <v>3431</v>
      </c>
      <c r="C13" s="8">
        <f>SUM(C3:C12)</f>
        <v>12221</v>
      </c>
      <c r="D13" s="8">
        <f>SUM(D3:D12)</f>
        <v>673</v>
      </c>
      <c r="E13" s="14">
        <f>SUM(E3:E12)</f>
        <v>16325</v>
      </c>
      <c r="F13" s="14"/>
    </row>
  </sheetData>
  <pageMargins left="0.25" right="0.25" top="0.5" bottom="0.25" header="0.3" footer="0.3"/>
  <pageSetup scale="96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zoomScaleNormal="100" workbookViewId="0">
      <selection activeCell="A7" sqref="A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4" width="18.85546875" customWidth="1"/>
  </cols>
  <sheetData>
    <row r="1" spans="1:4" s="4" customFormat="1" ht="24.95" customHeight="1" x14ac:dyDescent="0.25">
      <c r="A1" s="3" t="s">
        <v>76</v>
      </c>
    </row>
    <row r="2" spans="1:4" s="2" customFormat="1" ht="27.75" customHeight="1" x14ac:dyDescent="0.25">
      <c r="A2" s="5" t="s">
        <v>4</v>
      </c>
      <c r="B2" s="9" t="s">
        <v>77</v>
      </c>
      <c r="C2" s="10" t="s">
        <v>16</v>
      </c>
      <c r="D2" s="10" t="s">
        <v>10</v>
      </c>
    </row>
    <row r="3" spans="1:4" x14ac:dyDescent="0.25">
      <c r="A3" s="11" t="s">
        <v>78</v>
      </c>
      <c r="B3" s="15">
        <v>5157</v>
      </c>
      <c r="C3" s="13">
        <f>SUM(AD142Special[[#This Row],[Part of Erie County Vote Results]])</f>
        <v>5157</v>
      </c>
      <c r="D3" s="7">
        <f>SUM(AD142Special[[#This Row],[Total Votes by Party/Category]]+C6+C8)</f>
        <v>5683</v>
      </c>
    </row>
    <row r="4" spans="1:4" x14ac:dyDescent="0.25">
      <c r="A4" s="11" t="s">
        <v>79</v>
      </c>
      <c r="B4" s="15">
        <v>4107</v>
      </c>
      <c r="C4" s="13">
        <f>SUM(AD142Special[[#This Row],[Part of Erie County Vote Results]])</f>
        <v>4107</v>
      </c>
      <c r="D4" s="7">
        <f>SUM(AD142Special[[#This Row],[Total Votes by Party/Category]]+C5+C7)</f>
        <v>6078</v>
      </c>
    </row>
    <row r="5" spans="1:4" x14ac:dyDescent="0.25">
      <c r="A5" s="11" t="s">
        <v>82</v>
      </c>
      <c r="B5" s="15">
        <v>1229</v>
      </c>
      <c r="C5" s="13">
        <f>SUM(AD142Special[[#This Row],[Part of Erie County Vote Results]])</f>
        <v>1229</v>
      </c>
      <c r="D5" s="13"/>
    </row>
    <row r="6" spans="1:4" x14ac:dyDescent="0.25">
      <c r="A6" s="11" t="s">
        <v>80</v>
      </c>
      <c r="B6" s="15">
        <v>432</v>
      </c>
      <c r="C6" s="13">
        <f>SUM(AD142Special[[#This Row],[Part of Erie County Vote Results]])</f>
        <v>432</v>
      </c>
      <c r="D6" s="13"/>
    </row>
    <row r="7" spans="1:4" x14ac:dyDescent="0.25">
      <c r="A7" s="11" t="s">
        <v>83</v>
      </c>
      <c r="B7" s="15">
        <v>742</v>
      </c>
      <c r="C7" s="13">
        <f>SUM(AD142Special[[#This Row],[Part of Erie County Vote Results]])</f>
        <v>742</v>
      </c>
      <c r="D7" s="13"/>
    </row>
    <row r="8" spans="1:4" x14ac:dyDescent="0.25">
      <c r="A8" s="11" t="s">
        <v>81</v>
      </c>
      <c r="B8" s="15">
        <v>94</v>
      </c>
      <c r="C8" s="13">
        <f>SUM(AD142Special[[#This Row],[Part of Erie County Vote Results]])</f>
        <v>94</v>
      </c>
      <c r="D8" s="13"/>
    </row>
    <row r="9" spans="1:4" x14ac:dyDescent="0.25">
      <c r="A9" s="11" t="s">
        <v>7</v>
      </c>
      <c r="B9" s="15">
        <v>0</v>
      </c>
      <c r="C9" s="13">
        <f>SUM(AD142Special[[#This Row],[Part of Erie County Vote Results]])</f>
        <v>0</v>
      </c>
      <c r="D9" s="13"/>
    </row>
    <row r="10" spans="1:4" x14ac:dyDescent="0.25">
      <c r="A10" s="11" t="s">
        <v>8</v>
      </c>
      <c r="B10" s="15">
        <v>0</v>
      </c>
      <c r="C10" s="13">
        <f>SUM(AD142Special[[#This Row],[Part of Erie County Vote Results]])</f>
        <v>0</v>
      </c>
      <c r="D10" s="13"/>
    </row>
    <row r="11" spans="1:4" x14ac:dyDescent="0.25">
      <c r="A11" s="11" t="s">
        <v>9</v>
      </c>
      <c r="B11" s="15">
        <v>30</v>
      </c>
      <c r="C11" s="13">
        <f>SUM(AD142Special[[#This Row],[Part of Erie County Vote Results]])</f>
        <v>30</v>
      </c>
      <c r="D11" s="13"/>
    </row>
    <row r="12" spans="1:4" x14ac:dyDescent="0.25">
      <c r="A12" s="12" t="s">
        <v>0</v>
      </c>
      <c r="B12" s="8">
        <f>SUM(B3:B11)</f>
        <v>11791</v>
      </c>
      <c r="C12" s="14">
        <f>SUM(C3:C11)</f>
        <v>11791</v>
      </c>
      <c r="D12" s="14"/>
    </row>
  </sheetData>
  <pageMargins left="0.25" right="0.25" top="0.5" bottom="0.25" header="0.3" footer="0.3"/>
  <pageSetup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5th Assembly District</vt:lpstr>
      <vt:lpstr>10th Assembly District</vt:lpstr>
      <vt:lpstr>17th Assembly District</vt:lpstr>
      <vt:lpstr>39th Assembly District</vt:lpstr>
      <vt:lpstr>74th Assembly District</vt:lpstr>
      <vt:lpstr>80th Assembly District</vt:lpstr>
      <vt:lpstr>102nd Assembly District</vt:lpstr>
      <vt:lpstr>107th Assembly District</vt:lpstr>
      <vt:lpstr>142nd Assembly District</vt:lpstr>
      <vt:lpstr>32nd Senate District</vt:lpstr>
      <vt:lpstr>37th Senate District</vt:lpstr>
      <vt:lpstr>'10th Assembly District'!Print_Area</vt:lpstr>
      <vt:lpstr>'17th Assembly District'!Print_Area</vt:lpstr>
      <vt:lpstr>'5th Assembly District'!Print_Area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Connolly</dc:creator>
  <cp:lastModifiedBy>Thomas Connolly</cp:lastModifiedBy>
  <cp:lastPrinted>2018-06-22T22:40:08Z</cp:lastPrinted>
  <dcterms:created xsi:type="dcterms:W3CDTF">2018-02-06T22:30:43Z</dcterms:created>
  <dcterms:modified xsi:type="dcterms:W3CDTF">2018-06-22T22:45:41Z</dcterms:modified>
</cp:coreProperties>
</file>